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3" activeTab="10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  <sheet name="6000554" sheetId="15" r:id="rId10"/>
    <sheet name="6000726 p" sheetId="14" r:id="rId11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9">'6000554'!$19:$25</definedName>
    <definedName name="_xlnm.Print_Titles" localSheetId="10">'6000726 p'!$19:$25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</customWorkbookViews>
</workbook>
</file>

<file path=xl/calcChain.xml><?xml version="1.0" encoding="utf-8"?>
<calcChain xmlns="http://schemas.openxmlformats.org/spreadsheetml/2006/main">
  <c r="L342" i="1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J43" s="1"/>
  <c r="J42" s="1"/>
  <c r="J41" s="1"/>
  <c r="J30" s="1"/>
  <c r="J344" s="1"/>
  <c r="I44"/>
  <c r="L43"/>
  <c r="K43"/>
  <c r="I43"/>
  <c r="L42"/>
  <c r="K42"/>
  <c r="I42"/>
  <c r="L41"/>
  <c r="K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I30"/>
  <c r="I344" s="1"/>
  <c r="L342" i="9" l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I130" s="1"/>
  <c r="L133"/>
  <c r="K133"/>
  <c r="J133"/>
  <c r="I133"/>
  <c r="L132"/>
  <c r="K132"/>
  <c r="J132"/>
  <c r="I132"/>
  <c r="L131"/>
  <c r="K131"/>
  <c r="J131"/>
  <c r="I131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L130" i="5" l="1"/>
  <c r="L30" s="1"/>
  <c r="L344" s="1"/>
  <c r="K130"/>
  <c r="K30" s="1"/>
  <c r="K344" s="1"/>
  <c r="I30"/>
  <c r="I344" s="1"/>
  <c r="J130"/>
  <c r="J30" s="1"/>
  <c r="J344" s="1"/>
  <c r="L174" i="2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<sst xmlns="http://schemas.openxmlformats.org/spreadsheetml/2006/main" count="3918" uniqueCount="228">
  <si>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</si>
  <si>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</si>
  <si>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</si>
  <si>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</si>
  <si>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</si>
  <si>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</si>
  <si>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</si>
  <si>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</si>
  <si>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</si>
  <si>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</si>
  <si>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</si>
  <si>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</si>
  <si>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</si>
  <si>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</si>
  <si>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</si>
  <si>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</si>
  <si>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</si>
  <si>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</si>
  <si>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</si>
  <si>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</si>
  <si>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</si>
  <si>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</si>
  <si>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</si>
  <si>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</si>
  <si>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</si>
  <si>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</si>
  <si>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</si>
  <si>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</si>
  <si>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</si>
  <si>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</si>
  <si>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</si>
  <si>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</si>
  <si>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</si>
  <si>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</si>
  <si>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</si>
  <si>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</si>
  <si>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</si>
  <si>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</si>
  <si>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</si>
  <si>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</si>
  <si>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</si>
  <si>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</si>
  <si>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</si>
  <si>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</si>
  <si>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</si>
  <si>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</si>
  <si>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</si>
  <si>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</si>
  <si>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</si>
  <si>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</si>
  <si>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</si>
  <si>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</si>
  <si>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</si>
  <si>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</si>
  <si>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</si>
  <si>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</si>
  <si>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</si>
  <si>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</si>
  <si>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</si>
  <si>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</si>
  <si>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</si>
  <si>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</si>
  <si>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</si>
  <si>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</si>
  <si>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</si>
  <si>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</si>
  <si>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</si>
  <si>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</si>
  <si>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</si>
  <si>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</si>
  <si>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</si>
  <si>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</si>
  <si>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</si>
  <si>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</si>
  <si>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</si>
  <si>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</si>
  <si>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</si>
  <si>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</si>
  <si>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</si>
  <si>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</si>
  <si>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</si>
  <si>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</si>
  <si>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</si>
  <si>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</si>
  <si>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</si>
  <si>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</si>
  <si>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</si>
  <si>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</si>
  <si>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</si>
  <si>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</si>
  <si>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</si>
  <si>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</si>
  <si>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</si>
  <si>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</si>
  <si>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</si>
  <si>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</si>
  <si>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</si>
  <si>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</si>
  <si>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</si>
  <si>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</si>
  <si>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</si>
  <si>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</si>
  <si>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</si>
  <si>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</si>
  <si>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</si>
  <si>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</si>
  <si>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</si>
  <si>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</si>
  <si>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</si>
  <si>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</si>
  <si>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</si>
  <si>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</si>
  <si>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</si>
  <si>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</si>
  <si>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</si>
  <si>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</si>
  <si>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</si>
  <si>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</si>
  <si>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</si>
  <si>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</si>
  <si>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</si>
  <si>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</si>
  <si>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</si>
  <si>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</si>
  <si>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</si>
  <si>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</si>
  <si>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</si>
  <si>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</si>
  <si>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</si>
  <si>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</si>
  <si>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</si>
  <si>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</si>
  <si>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</si>
  <si>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</si>
  <si>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</si>
  <si>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</si>
  <si>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</si>
  <si>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</si>
  <si>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</si>
  <si>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</si>
  <si>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</si>
  <si>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</si>
  <si>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</si>
  <si>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</si>
  <si>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</si>
  <si>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</si>
  <si>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</si>
  <si>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</si>
  <si>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</si>
  <si>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</si>
  <si>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</si>
  <si>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</si>
  <si>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</si>
  <si>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</si>
  <si>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</si>
  <si>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</si>
  <si>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</si>
  <si>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</si>
  <si>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</si>
  <si>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</si>
  <si>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</si>
  <si>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</si>
  <si>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</si>
  <si>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</si>
  <si>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</si>
  <si>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</si>
  <si>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</si>
  <si>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</si>
  <si>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</si>
  <si>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</si>
  <si>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</si>
  <si>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</si>
  <si>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</si>
  <si>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</si>
  <si>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</si>
  <si>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</si>
  <si>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</si>
  <si>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</si>
  <si>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</si>
  <si>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</si>
  <si>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</si>
  <si>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</si>
  <si>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</si>
  <si>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</si>
  <si>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</si>
  <si>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</si>
  <si>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</si>
  <si>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</si>
  <si>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</si>
  <si>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</si>
  <si>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</si>
  <si>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</si>
  <si>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 xml:space="preserve">                                                                                                     (data)</t>
  </si>
  <si>
    <t>09</t>
  </si>
  <si>
    <t>01</t>
  </si>
  <si>
    <t>sąmata 6000610 ( Specialioji pr.-lėšų surinkimas)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</si>
  <si>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</si>
  <si>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</si>
  <si>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</si>
  <si>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</si>
  <si>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</si>
  <si>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</si>
  <si>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</si>
  <si>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</si>
  <si>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</si>
  <si>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</si>
  <si>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</si>
  <si>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</si>
  <si>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</si>
  <si>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</si>
  <si>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</si>
  <si>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 xml:space="preserve">                                                                                                    (data)</t>
  </si>
  <si>
    <t>Jurgita Gajauskienė</t>
  </si>
  <si>
    <t>11</t>
  </si>
  <si>
    <t>06</t>
  </si>
  <si>
    <t>Direktorė</t>
  </si>
  <si>
    <t>2017 M. KOVO 31 D.</t>
  </si>
  <si>
    <t>I ketv.</t>
  </si>
  <si>
    <t>2017 03 31</t>
  </si>
  <si>
    <t>Sąmata 6000460 ( Centro Paslaugų namuose tarnybos išlaikymas)</t>
  </si>
  <si>
    <t>Sąmata 6000160 ( piniginės pašalpos socialiai pažeidžiamiems asmenims)</t>
  </si>
  <si>
    <t>Sąmata 6000092 ( socialinė globa asmenims su sunkia negalia namuose)</t>
  </si>
  <si>
    <t>sąmata 6000554 ( Socialinės paramos centro spec.programos likučiai)</t>
  </si>
  <si>
    <t>64</t>
  </si>
  <si>
    <t>sąmata 6000726 ( Būsto pritaikymas neįgaliems žmonėms)</t>
  </si>
  <si>
    <t>2017 M. BIRŽELIO 30 D.</t>
  </si>
  <si>
    <t>II ketv.</t>
  </si>
  <si>
    <t>2017 06 30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</si>
</sst>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1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5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14" fillId="0" borderId="2" xfId="1" applyFont="1" applyBorder="1" applyAlignment="1">
      <alignment horizontal="lef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0" fontId="5" fillId="0" borderId="0" xfId="1" applyFont="1"/>
    <xf numFmtId="2" fontId="8" fillId="0" borderId="3" xfId="1" applyNumberFormat="1" applyFont="1" applyBorder="1" applyAlignment="1" applyProtection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30" fillId="0" borderId="0" xfId="0" applyFont="1"/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4" t="s">
        <v>176</v>
      </c>
      <c r="K1" s="335"/>
      <c r="L1" s="33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5"/>
      <c r="K2" s="335"/>
      <c r="L2" s="33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5"/>
      <c r="K3" s="335"/>
      <c r="L3" s="33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5"/>
      <c r="K4" s="335"/>
      <c r="L4" s="33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5"/>
      <c r="K5" s="335"/>
      <c r="L5" s="33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3"/>
      <c r="H17" s="354"/>
      <c r="I17" s="354"/>
      <c r="J17" s="354"/>
      <c r="K17" s="35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1"/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2"/>
      <c r="D22" s="333"/>
      <c r="E22" s="333"/>
      <c r="F22" s="333"/>
      <c r="G22" s="333"/>
      <c r="H22" s="333"/>
      <c r="I22" s="33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14">
        <v>1</v>
      </c>
      <c r="B54" s="315"/>
      <c r="C54" s="315"/>
      <c r="D54" s="315"/>
      <c r="E54" s="315"/>
      <c r="F54" s="31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25">
        <v>1</v>
      </c>
      <c r="B90" s="326"/>
      <c r="C90" s="326"/>
      <c r="D90" s="326"/>
      <c r="E90" s="326"/>
      <c r="F90" s="32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7">
        <v>1</v>
      </c>
      <c r="B131" s="315"/>
      <c r="C131" s="315"/>
      <c r="D131" s="315"/>
      <c r="E131" s="315"/>
      <c r="F131" s="31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14">
        <v>1</v>
      </c>
      <c r="B171" s="315"/>
      <c r="C171" s="315"/>
      <c r="D171" s="315"/>
      <c r="E171" s="315"/>
      <c r="F171" s="31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7">
        <v>1</v>
      </c>
      <c r="B208" s="315"/>
      <c r="C208" s="315"/>
      <c r="D208" s="315"/>
      <c r="E208" s="315"/>
      <c r="F208" s="31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7">
        <v>1</v>
      </c>
      <c r="B247" s="315"/>
      <c r="C247" s="315"/>
      <c r="D247" s="315"/>
      <c r="E247" s="315"/>
      <c r="F247" s="31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7">
        <v>1</v>
      </c>
      <c r="B288" s="315"/>
      <c r="C288" s="315"/>
      <c r="D288" s="315"/>
      <c r="E288" s="315"/>
      <c r="F288" s="31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7">
        <v>1</v>
      </c>
      <c r="B330" s="315"/>
      <c r="C330" s="315"/>
      <c r="D330" s="315"/>
      <c r="E330" s="315"/>
      <c r="F330" s="31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332" workbookViewId="0">
      <selection activeCell="S195" sqref="S195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309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A2" s="3"/>
      <c r="B2" s="3"/>
      <c r="C2" s="3"/>
      <c r="D2" s="3"/>
      <c r="E2" s="3"/>
      <c r="F2" s="14"/>
      <c r="G2" s="3"/>
      <c r="H2" s="168"/>
      <c r="I2" s="312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>
      <c r="A4" s="3"/>
      <c r="B4" s="3"/>
      <c r="C4" s="3"/>
      <c r="D4" s="3"/>
      <c r="E4" s="3"/>
      <c r="F4" s="14"/>
      <c r="G4" s="17" t="s">
        <v>146</v>
      </c>
      <c r="H4" s="168"/>
      <c r="I4" s="312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>
      <c r="A5" s="3"/>
      <c r="B5" s="3"/>
      <c r="C5" s="3"/>
      <c r="D5" s="3"/>
      <c r="E5" s="3"/>
      <c r="F5" s="14"/>
      <c r="G5" s="3"/>
      <c r="H5" s="170"/>
      <c r="I5" s="312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5.6">
      <c r="A8" s="305"/>
      <c r="B8" s="306"/>
      <c r="C8" s="306"/>
      <c r="D8" s="306"/>
      <c r="E8" s="306"/>
      <c r="F8" s="306"/>
      <c r="G8" s="357" t="s">
        <v>161</v>
      </c>
      <c r="H8" s="357"/>
      <c r="I8" s="357"/>
      <c r="J8" s="357"/>
      <c r="K8" s="357"/>
      <c r="L8" s="306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5.6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310"/>
      <c r="B17" s="312"/>
      <c r="C17" s="312"/>
      <c r="D17" s="312"/>
      <c r="E17" s="364" t="s">
        <v>206</v>
      </c>
      <c r="F17" s="364"/>
      <c r="G17" s="364"/>
      <c r="H17" s="364"/>
      <c r="I17" s="364"/>
      <c r="J17" s="364"/>
      <c r="K17" s="364"/>
      <c r="L17" s="312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00" t="s">
        <v>222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310"/>
      <c r="D23" s="4"/>
      <c r="E23" s="4"/>
      <c r="F23" s="4"/>
      <c r="G23" s="244"/>
      <c r="H23" s="232"/>
      <c r="I23" s="4"/>
      <c r="J23" s="307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310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223</v>
      </c>
      <c r="M24" s="104"/>
      <c r="N24" s="3"/>
      <c r="O24" s="3"/>
      <c r="P24" s="3"/>
    </row>
    <row r="25" spans="1:17" ht="13.8">
      <c r="A25" s="3"/>
      <c r="B25" s="3"/>
      <c r="C25" s="310"/>
      <c r="D25" s="4"/>
      <c r="E25" s="4"/>
      <c r="F25" s="4"/>
      <c r="G25" s="350" t="s">
        <v>7</v>
      </c>
      <c r="H25" s="350"/>
      <c r="I25" s="266" t="s">
        <v>208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32800</v>
      </c>
      <c r="J30" s="274">
        <f>SUM(J31+J41+J62+J83+J91+J107+J130+J146+J155)</f>
        <v>18500</v>
      </c>
      <c r="K30" s="273">
        <f>SUM(K31+K41+K62+K83+K91+K107+K130+K146+K155)</f>
        <v>0</v>
      </c>
      <c r="L30" s="274">
        <f>SUM(L31+L41+L62+L83+L91+L107+L130+L146+L155)</f>
        <v>0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32800</v>
      </c>
      <c r="J41" s="119">
        <f t="shared" si="2"/>
        <v>18500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32800</v>
      </c>
      <c r="J42" s="129">
        <f t="shared" si="2"/>
        <v>18500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21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32800</v>
      </c>
      <c r="J43" s="129">
        <f t="shared" si="2"/>
        <v>18500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20.399999999999999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32800</v>
      </c>
      <c r="J44" s="150">
        <f>SUM(J45:J61)-J53</f>
        <v>18500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9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6.2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6.2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5.6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1900</v>
      </c>
      <c r="J51" s="116">
        <v>1900</v>
      </c>
      <c r="K51" s="116">
        <v>0</v>
      </c>
      <c r="L51" s="116">
        <v>0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0.399999999999999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0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8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>
        <v>30900</v>
      </c>
      <c r="J57" s="116">
        <v>16600</v>
      </c>
      <c r="K57" s="116">
        <v>0</v>
      </c>
      <c r="L57" s="116">
        <v>0</v>
      </c>
      <c r="M57" s="3"/>
      <c r="N57" s="3"/>
      <c r="O57" s="3"/>
      <c r="P57" s="3"/>
      <c r="Q57" s="3"/>
    </row>
    <row r="58" spans="1:17" ht="2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7.399999999999999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7.399999999999999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8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8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2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21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0.399999999999999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8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8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7.399999999999999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2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9.2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2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2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8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8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4.200000000000003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4.200000000000003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7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20.399999999999999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7.399999999999999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22.2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304">
        <v>5</v>
      </c>
      <c r="K88" s="304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6.4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6.4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30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31.2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9.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304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33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8.600000000000001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6.8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8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2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6.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303">
        <v>2</v>
      </c>
      <c r="H169" s="30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9000</v>
      </c>
      <c r="J172" s="138">
        <f>SUM(J173+J226+J287)</f>
        <v>9000</v>
      </c>
      <c r="K172" s="111">
        <f>SUM(K173+K226+K287)</f>
        <v>6455.8</v>
      </c>
      <c r="L172" s="110">
        <f>SUM(L173+L226+L287)</f>
        <v>6455.8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9000</v>
      </c>
      <c r="J173" s="123">
        <f>SUM(J174+J196+J204+J216+J220)</f>
        <v>9000</v>
      </c>
      <c r="K173" s="123">
        <f>SUM(K174+K196+K204+K216+K220)</f>
        <v>6455.8</v>
      </c>
      <c r="L173" s="123">
        <f>SUM(L174+L196+L204+L216+L220)</f>
        <v>6455.8</v>
      </c>
      <c r="M173" s="3"/>
      <c r="N173" s="3"/>
      <c r="O173" s="3"/>
      <c r="P173" s="3"/>
      <c r="Q173" s="3"/>
    </row>
    <row r="174" spans="1:17" ht="28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9000</v>
      </c>
      <c r="J174" s="128">
        <f>SUM(J175+J178+J183+J188+J193)</f>
        <v>9000</v>
      </c>
      <c r="K174" s="129">
        <f>SUM(K175+K178+K183+K188+K193)</f>
        <v>6455.8</v>
      </c>
      <c r="L174" s="127">
        <f>SUM(L175+L178+L183+L188+L193)</f>
        <v>6455.8</v>
      </c>
      <c r="M174" s="3"/>
      <c r="N174" s="3"/>
      <c r="O174" s="3"/>
      <c r="P174" s="3"/>
      <c r="Q174" s="3"/>
    </row>
    <row r="175" spans="1:17" ht="15.6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.6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2500</v>
      </c>
      <c r="J183" s="128">
        <f>J184</f>
        <v>2500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2500</v>
      </c>
      <c r="J184" s="127">
        <f>SUM(J185:J187)</f>
        <v>2500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>
        <v>2500</v>
      </c>
      <c r="J186" s="117">
        <v>2500</v>
      </c>
      <c r="K186" s="117">
        <v>0</v>
      </c>
      <c r="L186" s="117">
        <v>0</v>
      </c>
      <c r="M186" s="3"/>
      <c r="N186" s="3"/>
      <c r="O186" s="3"/>
      <c r="P186" s="3"/>
      <c r="Q186" s="3"/>
    </row>
    <row r="187" spans="1:17" ht="18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8.600000000000001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8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8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8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22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600000000000001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6500</v>
      </c>
      <c r="J193" s="128">
        <f t="shared" si="19"/>
        <v>6500</v>
      </c>
      <c r="K193" s="129">
        <f t="shared" si="19"/>
        <v>6455.8</v>
      </c>
      <c r="L193" s="127">
        <f t="shared" si="19"/>
        <v>6455.8</v>
      </c>
      <c r="M193" s="3"/>
      <c r="N193" s="3"/>
      <c r="O193" s="3"/>
      <c r="P193" s="3"/>
      <c r="Q193" s="3"/>
    </row>
    <row r="194" spans="1:17" ht="18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6500</v>
      </c>
      <c r="J194" s="129">
        <f t="shared" si="19"/>
        <v>6500</v>
      </c>
      <c r="K194" s="129">
        <f t="shared" si="19"/>
        <v>6455.8</v>
      </c>
      <c r="L194" s="129">
        <f t="shared" si="19"/>
        <v>6455.8</v>
      </c>
      <c r="M194" s="3"/>
      <c r="N194" s="3"/>
      <c r="O194" s="3"/>
      <c r="P194" s="3"/>
      <c r="Q194" s="3"/>
    </row>
    <row r="195" spans="1:17" ht="18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>
        <v>6500</v>
      </c>
      <c r="J195" s="117">
        <v>6500</v>
      </c>
      <c r="K195" s="117">
        <v>6455.8</v>
      </c>
      <c r="L195" s="117">
        <v>6455.8</v>
      </c>
      <c r="M195" s="3"/>
      <c r="N195" s="3"/>
      <c r="O195" s="3"/>
      <c r="P195" s="3"/>
      <c r="Q195" s="3"/>
    </row>
    <row r="196" spans="1:17" ht="19.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8.600000000000001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8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9.2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21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7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8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2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8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304">
        <v>2</v>
      </c>
      <c r="H207" s="217">
        <v>3</v>
      </c>
      <c r="I207" s="209">
        <v>4</v>
      </c>
      <c r="J207" s="30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9.8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8.600000000000001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9.2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7.399999999999999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8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9.8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8.600000000000001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22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8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304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8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8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8.600000000000001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8.600000000000001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8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8.600000000000001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304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7.399999999999999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6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304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41800</v>
      </c>
      <c r="J344" s="141">
        <f>SUM(J30+J172)</f>
        <v>27500</v>
      </c>
      <c r="K344" s="141">
        <f>SUM(K30+K172)</f>
        <v>6455.8</v>
      </c>
      <c r="L344" s="272">
        <f>SUM(L30+L172)</f>
        <v>6455.8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311"/>
      <c r="F348" s="311"/>
      <c r="G348" s="311"/>
      <c r="H348" s="311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310"/>
      <c r="C351" s="310"/>
      <c r="D351" s="319" t="s">
        <v>175</v>
      </c>
      <c r="E351" s="320"/>
      <c r="F351" s="320"/>
      <c r="G351" s="320"/>
      <c r="H351" s="308"/>
      <c r="I351" s="186" t="s">
        <v>132</v>
      </c>
      <c r="J351" s="310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J163:L164 J169:L169 I170:I171 I168:L168 J171:L171" name="Range71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6" name="Islaidos 2.1"/>
    <protectedRange sqref="J36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J54:L54 J45:L52 I56:L57 I55 I60:L61 I58:I59" name="Range57"/>
    <protectedRange sqref="H26" name="Range73"/>
    <protectedRange sqref="I223:L225" name="Range55"/>
    <protectedRange sqref="G347:L347" name="Range74"/>
    <protectedRange sqref="A23:I24" name="Range72_1"/>
    <protectedRange sqref="K23:L24" name="Range67_1"/>
    <protectedRange sqref="L21" name="Range65_1"/>
    <protectedRange sqref="B6:F6 L6" name="Range62_2"/>
    <protectedRange sqref="L20" name="Range64_1"/>
    <protectedRange sqref="L22" name="Range66_1"/>
    <protectedRange sqref="I25:L25" name="Range68_1"/>
    <protectedRange sqref="A19:F22 H19:J22 G19 G22" name="Range73_1"/>
    <protectedRange sqref="G6:K6" name="Range62_1_1_1"/>
    <protectedRange sqref="A9:L9" name="Range69_1_1_1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35433070866141736" bottom="0.74803149606299213" header="0.31496062992125984" footer="0.31496062992125984"/>
  <pageSetup paperSize="9" orientation="portrait" verticalDpi="0" r:id="rId1"/>
  <headerFooter>
    <oddHeader>Puslapių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abSelected="1" topLeftCell="A57" workbookViewId="0">
      <selection activeCell="U65" sqref="U65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309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1.4" customHeight="1">
      <c r="A2" s="3"/>
      <c r="B2" s="3"/>
      <c r="C2" s="3"/>
      <c r="D2" s="3"/>
      <c r="E2" s="3"/>
      <c r="F2" s="14"/>
      <c r="G2" s="3"/>
      <c r="H2" s="168"/>
      <c r="I2" s="312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1.4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0.8" customHeight="1">
      <c r="A4" s="3"/>
      <c r="B4" s="3"/>
      <c r="C4" s="3"/>
      <c r="D4" s="3"/>
      <c r="E4" s="3"/>
      <c r="F4" s="14"/>
      <c r="G4" s="17" t="s">
        <v>146</v>
      </c>
      <c r="H4" s="168"/>
      <c r="I4" s="312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312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6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305"/>
      <c r="B8" s="306"/>
      <c r="C8" s="306"/>
      <c r="D8" s="306"/>
      <c r="E8" s="306"/>
      <c r="F8" s="306"/>
      <c r="G8" s="357" t="s">
        <v>161</v>
      </c>
      <c r="H8" s="357"/>
      <c r="I8" s="357"/>
      <c r="J8" s="357"/>
      <c r="K8" s="357"/>
      <c r="L8" s="306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310"/>
      <c r="B17" s="312"/>
      <c r="C17" s="312"/>
      <c r="D17" s="312"/>
      <c r="E17" s="364" t="s">
        <v>206</v>
      </c>
      <c r="F17" s="364"/>
      <c r="G17" s="364"/>
      <c r="H17" s="364"/>
      <c r="I17" s="364"/>
      <c r="J17" s="364"/>
      <c r="K17" s="364"/>
      <c r="L17" s="312"/>
      <c r="M17" s="3"/>
      <c r="N17" s="3"/>
      <c r="O17" s="3"/>
      <c r="P17" s="3"/>
    </row>
    <row r="18" spans="1:17" ht="12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00" t="s">
        <v>224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2.6" customHeight="1">
      <c r="A23" s="3"/>
      <c r="B23" s="3"/>
      <c r="C23" s="310"/>
      <c r="D23" s="4"/>
      <c r="E23" s="4"/>
      <c r="F23" s="4"/>
      <c r="G23" s="244"/>
      <c r="H23" s="232"/>
      <c r="I23" s="4"/>
      <c r="J23" s="307" t="s">
        <v>6</v>
      </c>
      <c r="K23" s="230"/>
      <c r="L23" s="15">
        <v>5</v>
      </c>
      <c r="M23" s="104"/>
      <c r="N23" s="3"/>
      <c r="O23" s="3"/>
      <c r="P23" s="3"/>
    </row>
    <row r="24" spans="1:17" ht="12.6" customHeight="1">
      <c r="A24" s="3"/>
      <c r="B24" s="3"/>
      <c r="C24" s="310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213</v>
      </c>
      <c r="M24" s="104"/>
      <c r="N24" s="3"/>
      <c r="O24" s="3"/>
      <c r="P24" s="3"/>
    </row>
    <row r="25" spans="1:17" ht="12.6" customHeight="1">
      <c r="A25" s="3"/>
      <c r="B25" s="3"/>
      <c r="C25" s="310"/>
      <c r="D25" s="4"/>
      <c r="E25" s="4"/>
      <c r="F25" s="4"/>
      <c r="G25" s="350" t="s">
        <v>7</v>
      </c>
      <c r="H25" s="350"/>
      <c r="I25" s="266" t="s">
        <v>214</v>
      </c>
      <c r="J25" s="258" t="s">
        <v>194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7200</v>
      </c>
      <c r="J30" s="274">
        <f>SUM(J31+J41+J62+J83+J91+J107+J130+J146+J155)</f>
        <v>1200</v>
      </c>
      <c r="K30" s="273">
        <f>SUM(K31+K41+K62+K83+K91+K107+K130+K146+K155)</f>
        <v>0</v>
      </c>
      <c r="L30" s="274">
        <f>SUM(L31+L41+L62+L83+L91+L107+L130+L146+L155)</f>
        <v>0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 ht="18" customHeight="1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8.600000000000001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8.600000000000001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8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7200</v>
      </c>
      <c r="J41" s="119">
        <f t="shared" si="2"/>
        <v>1200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9.2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7200</v>
      </c>
      <c r="J42" s="129">
        <f t="shared" si="2"/>
        <v>1200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8.600000000000001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7200</v>
      </c>
      <c r="J43" s="129">
        <f t="shared" si="2"/>
        <v>1200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21.6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7200</v>
      </c>
      <c r="J44" s="150">
        <f>SUM(J45:J61)-J53</f>
        <v>1200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9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35.4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21.6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22.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9.2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9.2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8.600000000000001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9.4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7.399999999999999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7.399999999999999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8.600000000000001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7.399999999999999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7200</v>
      </c>
      <c r="J61" s="270">
        <v>1200</v>
      </c>
      <c r="K61" s="270"/>
      <c r="L61" s="270"/>
      <c r="M61" s="3"/>
      <c r="N61" s="3"/>
      <c r="O61" s="3"/>
      <c r="P61" s="3"/>
      <c r="Q61" s="3"/>
    </row>
    <row r="62" spans="1:17" ht="18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2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8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8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8.600000000000001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9.8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21.6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1.2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9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9.2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7.399999999999999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8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7.399999999999999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7.399999999999999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8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9.8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2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0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3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8.600000000000001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2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304">
        <v>5</v>
      </c>
      <c r="K88" s="304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30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30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31.2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30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30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9.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30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30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31.2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304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 ht="16.8" customHeight="1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6.2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6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6.2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6.8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8.8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9.4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33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20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20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20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20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20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  <c r="S149" s="313"/>
    </row>
    <row r="150" spans="1:20" ht="18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20" ht="1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20" ht="15.6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20" ht="16.8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20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20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  <c r="T155" s="313"/>
    </row>
    <row r="156" spans="1:20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20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20" ht="18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20" ht="19.2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20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6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8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1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9.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303">
        <v>2</v>
      </c>
      <c r="H169" s="30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6.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6.4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1.8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7.399999999999999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8.600000000000001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9.8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8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8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8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7.399999999999999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8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7.399999999999999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9.2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8.600000000000001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7.399999999999999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9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9.8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8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8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7.399999999999999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7.399999999999999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21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0.200000000000003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4.4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8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7.399999999999999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8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2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304">
        <v>2</v>
      </c>
      <c r="H207" s="217">
        <v>3</v>
      </c>
      <c r="I207" s="209">
        <v>4</v>
      </c>
      <c r="J207" s="30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8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9.2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9.8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8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6.8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399999999999999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30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7.399999999999999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2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8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8.600000000000001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9.2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8.600000000000001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2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7.399999999999999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5.6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21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7.399999999999999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304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20.399999999999999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8.600000000000001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2.8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9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8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8.600000000000001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20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304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9.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8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9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7.399999999999999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8.600000000000001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304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7200</v>
      </c>
      <c r="J344" s="141">
        <f>SUM(J30+J172)</f>
        <v>1200</v>
      </c>
      <c r="K344" s="141">
        <f>SUM(K30+K172)</f>
        <v>0</v>
      </c>
      <c r="L344" s="27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311"/>
      <c r="F348" s="311"/>
      <c r="G348" s="311"/>
      <c r="H348" s="311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310"/>
      <c r="C351" s="310"/>
      <c r="D351" s="319" t="s">
        <v>175</v>
      </c>
      <c r="E351" s="320"/>
      <c r="F351" s="320"/>
      <c r="G351" s="320"/>
      <c r="H351" s="308"/>
      <c r="I351" s="186" t="s">
        <v>132</v>
      </c>
      <c r="J351" s="310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J163:L164 J169:L169 I170:I171 I168:L168 J171:L171" name="Range71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J54:L54 J45:L52 I56:L57 I55 I60:L60 I58:I59" name="Range57"/>
    <protectedRange sqref="H26" name="Range73"/>
    <protectedRange sqref="I223:L225" name="Range55"/>
    <protectedRange sqref="G347:L347" name="Range74"/>
    <protectedRange sqref="A23:I24" name="Range72_1"/>
    <protectedRange sqref="K23:L24" name="Range67_1"/>
    <protectedRange sqref="L21" name="Range65_1"/>
    <protectedRange sqref="B6:F6 L6" name="Range62_2"/>
    <protectedRange sqref="L20" name="Range64_1"/>
    <protectedRange sqref="L22" name="Range66_1"/>
    <protectedRange sqref="I25:L25" name="Range68_1"/>
    <protectedRange sqref="A19:F22 H19:J22 G19 G22" name="Range73_1"/>
    <protectedRange sqref="G6:K6" name="Range62_1_1_1"/>
    <protectedRange sqref="A9:L9" name="Range69_1_1_1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35433070866141736" bottom="0.55118110236220474" header="0.31496062992125984" footer="0.31496062992125984"/>
  <pageSetup paperSize="9" orientation="portrait" verticalDpi="0" r:id="rId1"/>
  <headerFooter>
    <oddHeader>Puslapių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4" t="s">
        <v>176</v>
      </c>
      <c r="K1" s="335"/>
      <c r="L1" s="33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5"/>
      <c r="K2" s="335"/>
      <c r="L2" s="33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5"/>
      <c r="K3" s="335"/>
      <c r="L3" s="33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5"/>
      <c r="K4" s="335"/>
      <c r="L4" s="33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5"/>
      <c r="K5" s="335"/>
      <c r="L5" s="33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3"/>
      <c r="H17" s="354"/>
      <c r="I17" s="354"/>
      <c r="J17" s="354"/>
      <c r="K17" s="35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1"/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59"/>
      <c r="D19" s="360"/>
      <c r="E19" s="360"/>
      <c r="F19" s="360"/>
      <c r="G19" s="360"/>
      <c r="H19" s="360"/>
      <c r="I19" s="360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32" t="s">
        <v>179</v>
      </c>
      <c r="D20" s="333"/>
      <c r="E20" s="333"/>
      <c r="F20" s="333"/>
      <c r="G20" s="333"/>
      <c r="H20" s="333"/>
      <c r="I20" s="33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32" t="s">
        <v>180</v>
      </c>
      <c r="D21" s="333"/>
      <c r="E21" s="333"/>
      <c r="F21" s="333"/>
      <c r="G21" s="333"/>
      <c r="H21" s="333"/>
      <c r="I21" s="333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2" t="s">
        <v>178</v>
      </c>
      <c r="D22" s="333"/>
      <c r="E22" s="333"/>
      <c r="F22" s="333"/>
      <c r="G22" s="333"/>
      <c r="H22" s="333"/>
      <c r="I22" s="33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14">
        <v>1</v>
      </c>
      <c r="B54" s="315"/>
      <c r="C54" s="315"/>
      <c r="D54" s="315"/>
      <c r="E54" s="315"/>
      <c r="F54" s="31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25">
        <v>1</v>
      </c>
      <c r="B90" s="326"/>
      <c r="C90" s="326"/>
      <c r="D90" s="326"/>
      <c r="E90" s="326"/>
      <c r="F90" s="32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7">
        <v>1</v>
      </c>
      <c r="B131" s="315"/>
      <c r="C131" s="315"/>
      <c r="D131" s="315"/>
      <c r="E131" s="315"/>
      <c r="F131" s="31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14">
        <v>1</v>
      </c>
      <c r="B171" s="315"/>
      <c r="C171" s="315"/>
      <c r="D171" s="315"/>
      <c r="E171" s="315"/>
      <c r="F171" s="31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7">
        <v>1</v>
      </c>
      <c r="B208" s="315"/>
      <c r="C208" s="315"/>
      <c r="D208" s="315"/>
      <c r="E208" s="315"/>
      <c r="F208" s="31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7">
        <v>1</v>
      </c>
      <c r="B247" s="315"/>
      <c r="C247" s="315"/>
      <c r="D247" s="315"/>
      <c r="E247" s="315"/>
      <c r="F247" s="31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7">
        <v>1</v>
      </c>
      <c r="B288" s="315"/>
      <c r="C288" s="315"/>
      <c r="D288" s="315"/>
      <c r="E288" s="315"/>
      <c r="F288" s="31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7">
        <v>1</v>
      </c>
      <c r="B330" s="315"/>
      <c r="C330" s="315"/>
      <c r="D330" s="315"/>
      <c r="E330" s="315"/>
      <c r="F330" s="31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topLeftCell="A17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5"/>
      <c r="B17" s="169"/>
      <c r="C17" s="169"/>
      <c r="D17" s="169"/>
      <c r="E17" s="333"/>
      <c r="F17" s="333"/>
      <c r="G17" s="333"/>
      <c r="H17" s="333"/>
      <c r="I17" s="333"/>
      <c r="J17" s="333"/>
      <c r="K17" s="333"/>
      <c r="L17" s="169"/>
      <c r="M17" s="3"/>
      <c r="N17" s="3"/>
      <c r="O17" s="3"/>
      <c r="P17" s="3"/>
    </row>
    <row r="18" spans="1:17" ht="12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14">
        <v>1</v>
      </c>
      <c r="B169" s="315"/>
      <c r="C169" s="315"/>
      <c r="D169" s="315"/>
      <c r="E169" s="315"/>
      <c r="F169" s="316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17">
        <v>1</v>
      </c>
      <c r="B207" s="315"/>
      <c r="C207" s="315"/>
      <c r="D207" s="315"/>
      <c r="E207" s="315"/>
      <c r="F207" s="316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17">
        <v>1</v>
      </c>
      <c r="B286" s="315"/>
      <c r="C286" s="315"/>
      <c r="D286" s="315"/>
      <c r="E286" s="315"/>
      <c r="F286" s="316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17">
        <v>1</v>
      </c>
      <c r="B327" s="315"/>
      <c r="C327" s="315"/>
      <c r="D327" s="315"/>
      <c r="E327" s="315"/>
      <c r="F327" s="316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D351:G351"/>
    <mergeCell ref="A286:F286"/>
    <mergeCell ref="K351:L351"/>
    <mergeCell ref="A169:F169"/>
    <mergeCell ref="A207:F207"/>
    <mergeCell ref="A246:F246"/>
    <mergeCell ref="K348:L348"/>
    <mergeCell ref="A327:F327"/>
    <mergeCell ref="A53:F53"/>
    <mergeCell ref="A88:F88"/>
    <mergeCell ref="H27:H28"/>
    <mergeCell ref="G16:K16"/>
    <mergeCell ref="C22:I22"/>
    <mergeCell ref="G25:H25"/>
    <mergeCell ref="A27:F28"/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workbookViewId="0">
      <selection activeCell="S346" sqref="S34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6.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192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176800</v>
      </c>
      <c r="J30" s="110">
        <f>SUM(J31+J41+J62+J83+J91+J107+J130+J146+J155)</f>
        <v>121400</v>
      </c>
      <c r="K30" s="273">
        <f>SUM(K31+K41+K62+K83+K91+K107+K130+K146+K155)</f>
        <v>54063.42</v>
      </c>
      <c r="L30" s="274">
        <f>SUM(L31+L41+L62+L83+L91+L107+L130+L146+L155)</f>
        <v>54063.42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176800</v>
      </c>
      <c r="J41" s="283">
        <f t="shared" si="2"/>
        <v>121400</v>
      </c>
      <c r="K41" s="279">
        <f t="shared" si="2"/>
        <v>54063.42</v>
      </c>
      <c r="L41" s="279">
        <f t="shared" si="2"/>
        <v>54063.42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176800</v>
      </c>
      <c r="J42" s="277">
        <f t="shared" si="2"/>
        <v>121400</v>
      </c>
      <c r="K42" s="278">
        <f t="shared" si="2"/>
        <v>54063.42</v>
      </c>
      <c r="L42" s="277">
        <f t="shared" si="2"/>
        <v>54063.42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176800</v>
      </c>
      <c r="J43" s="277">
        <f t="shared" si="2"/>
        <v>121400</v>
      </c>
      <c r="K43" s="280">
        <f t="shared" si="2"/>
        <v>54063.42</v>
      </c>
      <c r="L43" s="280">
        <f t="shared" si="2"/>
        <v>54063.42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176800</v>
      </c>
      <c r="J44" s="281">
        <f>SUM(J45:J61)-J53</f>
        <v>121400</v>
      </c>
      <c r="K44" s="281">
        <f>SUM(K45:K61)-K53</f>
        <v>54063.42</v>
      </c>
      <c r="L44" s="282">
        <f>SUM(L45:L61)-L53</f>
        <v>54063.42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10400</v>
      </c>
      <c r="J46" s="269">
        <v>8800</v>
      </c>
      <c r="K46" s="269">
        <v>0</v>
      </c>
      <c r="L46" s="269">
        <v>0</v>
      </c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/>
      <c r="J47" s="269"/>
      <c r="K47" s="269"/>
      <c r="L47" s="269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15500</v>
      </c>
      <c r="J48" s="269">
        <v>8700</v>
      </c>
      <c r="K48" s="269">
        <v>6853.88</v>
      </c>
      <c r="L48" s="269">
        <v>6853.88</v>
      </c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>
        <v>100</v>
      </c>
      <c r="J50" s="269">
        <v>0</v>
      </c>
      <c r="K50" s="269">
        <v>0</v>
      </c>
      <c r="L50" s="269">
        <v>0</v>
      </c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16900</v>
      </c>
      <c r="J51" s="269">
        <v>15600</v>
      </c>
      <c r="K51" s="269">
        <v>14435.37</v>
      </c>
      <c r="L51" s="269">
        <v>14435.37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43500</v>
      </c>
      <c r="J56" s="269">
        <v>43500</v>
      </c>
      <c r="K56" s="269">
        <v>5480.77</v>
      </c>
      <c r="L56" s="269">
        <v>5480.77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5000</v>
      </c>
      <c r="J57" s="269">
        <v>5000</v>
      </c>
      <c r="K57" s="269">
        <v>0</v>
      </c>
      <c r="L57" s="269">
        <v>0</v>
      </c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21000</v>
      </c>
      <c r="J60" s="269">
        <v>10000</v>
      </c>
      <c r="K60" s="269">
        <v>5017.6000000000004</v>
      </c>
      <c r="L60" s="269">
        <v>5017.6000000000004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64400</v>
      </c>
      <c r="J61" s="270">
        <v>29800</v>
      </c>
      <c r="K61" s="269">
        <v>22275.8</v>
      </c>
      <c r="L61" s="269">
        <v>22275.8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1.4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6.2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5.6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274">
        <f>SUM(I173+I226+I287)</f>
        <v>33200</v>
      </c>
      <c r="J172" s="296">
        <f>SUM(J173+J226+J287)</f>
        <v>33200</v>
      </c>
      <c r="K172" s="273">
        <f>SUM(K173+K226+K287)</f>
        <v>22630.18</v>
      </c>
      <c r="L172" s="274">
        <f>SUM(L173+L226+L287)</f>
        <v>22630.18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278">
        <f>SUM(I174+I196+I204+I216+I220)</f>
        <v>33200</v>
      </c>
      <c r="J173" s="289">
        <f>SUM(J174+J196+J204+J216+J220)</f>
        <v>33200</v>
      </c>
      <c r="K173" s="289">
        <f>SUM(K174+K196+K204+K216+K220)</f>
        <v>22630.18</v>
      </c>
      <c r="L173" s="289">
        <f>SUM(L174+L196+L204+L216+L220)</f>
        <v>22630.18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289">
        <f>SUM(I175+I178+I183+I188+I193)</f>
        <v>26400</v>
      </c>
      <c r="J174" s="286">
        <f>SUM(J175+J178+J183+J188+J193)</f>
        <v>26400</v>
      </c>
      <c r="K174" s="277">
        <f>SUM(K175+K178+K183+K188+K193)</f>
        <v>15929.2</v>
      </c>
      <c r="L174" s="278">
        <f>SUM(L175+L178+L183+L188+L193)</f>
        <v>15929.2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278">
        <f>I184</f>
        <v>23200</v>
      </c>
      <c r="J183" s="286">
        <f>J184</f>
        <v>23200</v>
      </c>
      <c r="K183" s="277">
        <f>K184</f>
        <v>12729.2</v>
      </c>
      <c r="L183" s="278">
        <f>L184</f>
        <v>12729.2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278">
        <f>SUM(I185:I187)</f>
        <v>23200</v>
      </c>
      <c r="J184" s="278">
        <f>SUM(J185:J187)</f>
        <v>23200</v>
      </c>
      <c r="K184" s="278">
        <f>SUM(K185:K187)</f>
        <v>12729.2</v>
      </c>
      <c r="L184" s="278">
        <f>SUM(L185:L187)</f>
        <v>12729.2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294">
        <v>7500</v>
      </c>
      <c r="J185" s="270">
        <v>7500</v>
      </c>
      <c r="K185" s="270">
        <v>0</v>
      </c>
      <c r="L185" s="293">
        <v>0</v>
      </c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295">
        <v>15700</v>
      </c>
      <c r="J186" s="270">
        <v>15700</v>
      </c>
      <c r="K186" s="270">
        <v>12729.2</v>
      </c>
      <c r="L186" s="270">
        <v>12729.2</v>
      </c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3200</v>
      </c>
      <c r="J193" s="128">
        <f t="shared" si="19"/>
        <v>3200</v>
      </c>
      <c r="K193" s="129">
        <f t="shared" si="19"/>
        <v>3200</v>
      </c>
      <c r="L193" s="127">
        <f t="shared" si="19"/>
        <v>3200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3200</v>
      </c>
      <c r="J194" s="129">
        <f t="shared" si="19"/>
        <v>3200</v>
      </c>
      <c r="K194" s="129">
        <f t="shared" si="19"/>
        <v>3200</v>
      </c>
      <c r="L194" s="129">
        <f t="shared" si="19"/>
        <v>3200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>
        <v>3200</v>
      </c>
      <c r="J195" s="117">
        <v>3200</v>
      </c>
      <c r="K195" s="117">
        <v>3200</v>
      </c>
      <c r="L195" s="117">
        <v>3200</v>
      </c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278">
        <f t="shared" ref="I196:L197" si="20">I197</f>
        <v>6800</v>
      </c>
      <c r="J196" s="284">
        <f t="shared" si="20"/>
        <v>6800</v>
      </c>
      <c r="K196" s="285">
        <f t="shared" si="20"/>
        <v>6700.98</v>
      </c>
      <c r="L196" s="280">
        <f t="shared" si="20"/>
        <v>6700.98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289">
        <f t="shared" si="20"/>
        <v>6800</v>
      </c>
      <c r="J197" s="286">
        <f t="shared" si="20"/>
        <v>6800</v>
      </c>
      <c r="K197" s="277">
        <f t="shared" si="20"/>
        <v>6700.98</v>
      </c>
      <c r="L197" s="278">
        <f t="shared" si="20"/>
        <v>6700.98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278">
        <f>SUM(I199:I203)</f>
        <v>6800</v>
      </c>
      <c r="J198" s="290">
        <f>SUM(J199:J203)</f>
        <v>6800</v>
      </c>
      <c r="K198" s="291">
        <f>SUM(K199:K203)</f>
        <v>6700.98</v>
      </c>
      <c r="L198" s="289">
        <f>SUM(L199:L203)</f>
        <v>6700.98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292"/>
      <c r="J199" s="270"/>
      <c r="K199" s="270"/>
      <c r="L199" s="293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270">
        <v>6800</v>
      </c>
      <c r="J200" s="270">
        <v>6800</v>
      </c>
      <c r="K200" s="270">
        <v>6700.98</v>
      </c>
      <c r="L200" s="270">
        <v>6700.98</v>
      </c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.6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.6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8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8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9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2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6.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6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.600000000000001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20.399999999999999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9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7.399999999999999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210000</v>
      </c>
      <c r="J344" s="271">
        <f>SUM(J30+J172)</f>
        <v>154600</v>
      </c>
      <c r="K344" s="271">
        <f>SUM(K30+K172)</f>
        <v>76693.600000000006</v>
      </c>
      <c r="L344" s="272">
        <f>SUM(L30+L172)</f>
        <v>76693.600000000006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 J46:L4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I55 I58:I59 J45:L45 J47:L52 I56:L57 I60:L61" name="Range57"/>
    <protectedRange sqref="H26 A19:F22 H19:J22 G19:G20 G22" name="Range73"/>
    <protectedRange sqref="I223:L225" name="Range55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25" workbookViewId="0">
      <pane ySplit="1572" topLeftCell="A336" activePane="bottomLeft"/>
      <selection activeCell="A25" sqref="A25"/>
      <selection pane="bottomLeft" activeCell="Q349" sqref="Q34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4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198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259" t="s">
        <v>199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1794300</v>
      </c>
      <c r="J30" s="274">
        <f>SUM(J31+J41+J62+J83+J91+J107+J130+J146+J155)</f>
        <v>931100</v>
      </c>
      <c r="K30" s="273">
        <f>SUM(K31+K41+K62+K83+K91+K107+K130+K146+K155)</f>
        <v>864709.84</v>
      </c>
      <c r="L30" s="274">
        <f>SUM(L31+L41+L62+L83+L91+L107+L130+L146+L155)</f>
        <v>856427.96000000008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1668000</v>
      </c>
      <c r="J31" s="274">
        <f>SUM(J32+J37)</f>
        <v>863900</v>
      </c>
      <c r="K31" s="275">
        <f>SUM(K32+K37)</f>
        <v>817670</v>
      </c>
      <c r="L31" s="276">
        <f>SUM(L32+L37)</f>
        <v>811396.9800000001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1273500</v>
      </c>
      <c r="J32" s="278">
        <f t="shared" ref="J32:L33" si="0">SUM(J33)</f>
        <v>659600</v>
      </c>
      <c r="K32" s="277">
        <f t="shared" si="0"/>
        <v>624420</v>
      </c>
      <c r="L32" s="278">
        <f t="shared" si="0"/>
        <v>620029.31000000006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1273500</v>
      </c>
      <c r="J33" s="278">
        <f t="shared" si="0"/>
        <v>659600</v>
      </c>
      <c r="K33" s="277">
        <f t="shared" si="0"/>
        <v>624420</v>
      </c>
      <c r="L33" s="278">
        <f t="shared" si="0"/>
        <v>620029.31000000006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1273500</v>
      </c>
      <c r="J34" s="278">
        <f>SUM(J35:J36)</f>
        <v>659600</v>
      </c>
      <c r="K34" s="277">
        <f>SUM(K35:K36)</f>
        <v>624420</v>
      </c>
      <c r="L34" s="278">
        <f>SUM(L35:L36)</f>
        <v>620029.31000000006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1273500</v>
      </c>
      <c r="J35" s="292">
        <v>659600</v>
      </c>
      <c r="K35" s="292">
        <v>624420</v>
      </c>
      <c r="L35" s="292">
        <v>620029.31000000006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269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394500</v>
      </c>
      <c r="J37" s="278">
        <f t="shared" ref="J37:L38" si="1">J38</f>
        <v>204300</v>
      </c>
      <c r="K37" s="277">
        <f t="shared" si="1"/>
        <v>193250</v>
      </c>
      <c r="L37" s="278">
        <f t="shared" si="1"/>
        <v>191367.67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394500</v>
      </c>
      <c r="J38" s="278">
        <f t="shared" si="1"/>
        <v>204300</v>
      </c>
      <c r="K38" s="278">
        <f t="shared" si="1"/>
        <v>193250</v>
      </c>
      <c r="L38" s="278">
        <f t="shared" si="1"/>
        <v>191367.67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394500</v>
      </c>
      <c r="J39" s="278">
        <f>J40</f>
        <v>204300</v>
      </c>
      <c r="K39" s="278">
        <f>K40</f>
        <v>193250</v>
      </c>
      <c r="L39" s="278">
        <f>L40</f>
        <v>191367.67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394500</v>
      </c>
      <c r="J40" s="270">
        <v>204300</v>
      </c>
      <c r="K40" s="269">
        <v>193250</v>
      </c>
      <c r="L40" s="269">
        <v>191367.67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125100</v>
      </c>
      <c r="J41" s="283">
        <f t="shared" si="2"/>
        <v>66800</v>
      </c>
      <c r="K41" s="279">
        <f t="shared" si="2"/>
        <v>46749.84</v>
      </c>
      <c r="L41" s="279">
        <f t="shared" si="2"/>
        <v>44740.979999999996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125100</v>
      </c>
      <c r="J42" s="277">
        <f t="shared" si="2"/>
        <v>66800</v>
      </c>
      <c r="K42" s="278">
        <f t="shared" si="2"/>
        <v>46749.84</v>
      </c>
      <c r="L42" s="277">
        <f t="shared" si="2"/>
        <v>44740.979999999996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125100</v>
      </c>
      <c r="J43" s="277">
        <f t="shared" si="2"/>
        <v>66800</v>
      </c>
      <c r="K43" s="280">
        <f t="shared" si="2"/>
        <v>46749.84</v>
      </c>
      <c r="L43" s="280">
        <f t="shared" si="2"/>
        <v>44740.979999999996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125100</v>
      </c>
      <c r="J44" s="281">
        <f>SUM(J45:J61)-J53</f>
        <v>66800</v>
      </c>
      <c r="K44" s="281">
        <f>SUM(K45:K61)-K53</f>
        <v>46749.84</v>
      </c>
      <c r="L44" s="282">
        <f>SUM(L45:L61)-L53</f>
        <v>44740.979999999996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269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4900</v>
      </c>
      <c r="J46" s="269">
        <v>4900</v>
      </c>
      <c r="K46" s="269">
        <v>249.75</v>
      </c>
      <c r="L46" s="269">
        <v>233.75</v>
      </c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13000</v>
      </c>
      <c r="J47" s="269">
        <v>6500</v>
      </c>
      <c r="K47" s="269">
        <v>4707.01</v>
      </c>
      <c r="L47" s="269">
        <v>4662.07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11500</v>
      </c>
      <c r="J48" s="269">
        <v>5800</v>
      </c>
      <c r="K48" s="269">
        <v>5637.02</v>
      </c>
      <c r="L48" s="269">
        <v>5637.02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11100</v>
      </c>
      <c r="J51" s="269">
        <v>5500</v>
      </c>
      <c r="K51" s="269">
        <v>4542.3999999999996</v>
      </c>
      <c r="L51" s="269">
        <v>4542.3999999999996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270">
        <v>500</v>
      </c>
      <c r="J52" s="269">
        <v>0</v>
      </c>
      <c r="K52" s="269">
        <v>0</v>
      </c>
      <c r="L52" s="269">
        <v>0</v>
      </c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270">
        <v>1300</v>
      </c>
      <c r="J55" s="270">
        <v>700</v>
      </c>
      <c r="K55" s="270">
        <v>468.48</v>
      </c>
      <c r="L55" s="270">
        <v>468.48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1000</v>
      </c>
      <c r="J56" s="269">
        <v>400</v>
      </c>
      <c r="K56" s="269">
        <v>388.76</v>
      </c>
      <c r="L56" s="269">
        <v>388.76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1000</v>
      </c>
      <c r="J57" s="269">
        <v>1000</v>
      </c>
      <c r="K57" s="269">
        <v>211.99</v>
      </c>
      <c r="L57" s="269">
        <v>211.99</v>
      </c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39400</v>
      </c>
      <c r="J60" s="270">
        <v>18600</v>
      </c>
      <c r="K60" s="270">
        <v>16200.96</v>
      </c>
      <c r="L60" s="270">
        <v>14438.1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41400</v>
      </c>
      <c r="J61" s="269">
        <v>23400</v>
      </c>
      <c r="K61" s="269">
        <v>14343.47</v>
      </c>
      <c r="L61" s="269">
        <v>14158.41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1200</v>
      </c>
      <c r="J130" s="277">
        <f t="shared" ref="J130:L130" si="13">SUM(J131+J136+J141)</f>
        <v>400</v>
      </c>
      <c r="K130" s="302">
        <f t="shared" si="13"/>
        <v>290</v>
      </c>
      <c r="L130" s="302">
        <f t="shared" si="13"/>
        <v>290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4">I132</f>
        <v>0</v>
      </c>
      <c r="J131" s="128">
        <f t="shared" si="14"/>
        <v>0</v>
      </c>
      <c r="K131" s="129">
        <f t="shared" si="14"/>
        <v>0</v>
      </c>
      <c r="L131" s="127">
        <f t="shared" si="14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4"/>
        <v>0</v>
      </c>
      <c r="J132" s="128">
        <f t="shared" si="14"/>
        <v>0</v>
      </c>
      <c r="K132" s="129">
        <f t="shared" si="14"/>
        <v>0</v>
      </c>
      <c r="L132" s="127">
        <f t="shared" si="14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5">I137</f>
        <v>1200</v>
      </c>
      <c r="J136" s="152">
        <f t="shared" si="15"/>
        <v>400</v>
      </c>
      <c r="K136" s="153">
        <f t="shared" si="15"/>
        <v>290</v>
      </c>
      <c r="L136" s="148">
        <f t="shared" si="15"/>
        <v>290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1200</v>
      </c>
      <c r="J137" s="128">
        <f t="shared" si="15"/>
        <v>400</v>
      </c>
      <c r="K137" s="129">
        <f t="shared" si="15"/>
        <v>290</v>
      </c>
      <c r="L137" s="127">
        <f t="shared" si="15"/>
        <v>290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1200</v>
      </c>
      <c r="J138" s="128">
        <f>SUM(J139:J140)</f>
        <v>400</v>
      </c>
      <c r="K138" s="129">
        <f>SUM(K139:K140)</f>
        <v>290</v>
      </c>
      <c r="L138" s="127">
        <f>SUM(L139:L140)</f>
        <v>290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1200</v>
      </c>
      <c r="J139" s="116">
        <v>400</v>
      </c>
      <c r="K139" s="116">
        <v>290</v>
      </c>
      <c r="L139" s="116">
        <v>290</v>
      </c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0</v>
      </c>
      <c r="J141" s="286">
        <f t="shared" ref="J141:L142" si="16">J142</f>
        <v>0</v>
      </c>
      <c r="K141" s="277">
        <f t="shared" si="16"/>
        <v>0</v>
      </c>
      <c r="L141" s="278">
        <f t="shared" si="16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0</v>
      </c>
      <c r="J142" s="281">
        <f t="shared" si="16"/>
        <v>0</v>
      </c>
      <c r="K142" s="282">
        <f t="shared" si="16"/>
        <v>0</v>
      </c>
      <c r="L142" s="288">
        <f t="shared" si="16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0</v>
      </c>
      <c r="J143" s="286">
        <f>SUM(J144:J145)</f>
        <v>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3"/>
      <c r="J144" s="116"/>
      <c r="K144" s="269"/>
      <c r="L144" s="269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270"/>
      <c r="L145" s="270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291">
        <f>K147</f>
        <v>0</v>
      </c>
      <c r="L146" s="289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291">
        <f>K148+K152</f>
        <v>0</v>
      </c>
      <c r="L147" s="289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277">
        <f>K149</f>
        <v>0</v>
      </c>
      <c r="L148" s="278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291">
        <f>SUM(K150:K151)</f>
        <v>0</v>
      </c>
      <c r="L149" s="289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269"/>
      <c r="L150" s="269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301"/>
      <c r="L151" s="301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7">J153</f>
        <v>0</v>
      </c>
      <c r="K152" s="129">
        <f t="shared" si="17"/>
        <v>0</v>
      </c>
      <c r="L152" s="127">
        <f t="shared" si="17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7"/>
        <v>0</v>
      </c>
      <c r="K153" s="129">
        <f t="shared" si="17"/>
        <v>0</v>
      </c>
      <c r="L153" s="127">
        <f t="shared" si="17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8">J157</f>
        <v>0</v>
      </c>
      <c r="K156" s="129">
        <f t="shared" si="18"/>
        <v>0</v>
      </c>
      <c r="L156" s="127">
        <f t="shared" si="18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8"/>
        <v>0</v>
      </c>
      <c r="K157" s="125">
        <f t="shared" si="18"/>
        <v>0</v>
      </c>
      <c r="L157" s="123">
        <f t="shared" si="18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8"/>
        <v>0</v>
      </c>
      <c r="K158" s="129">
        <f t="shared" si="18"/>
        <v>0</v>
      </c>
      <c r="L158" s="127">
        <f t="shared" si="18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273">
        <f>SUM(K173+K226+K287)</f>
        <v>0</v>
      </c>
      <c r="L172" s="274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289">
        <f>SUM(K174+K196+K204+K216+K220)</f>
        <v>0</v>
      </c>
      <c r="L173" s="289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277">
        <f>SUM(K175+K178+K183+K188+K193)</f>
        <v>0</v>
      </c>
      <c r="L174" s="278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9">I176</f>
        <v>0</v>
      </c>
      <c r="J175" s="124">
        <f t="shared" si="19"/>
        <v>0</v>
      </c>
      <c r="K175" s="291">
        <f t="shared" si="19"/>
        <v>0</v>
      </c>
      <c r="L175" s="289">
        <f t="shared" si="19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9"/>
        <v>0</v>
      </c>
      <c r="J176" s="127">
        <f t="shared" si="19"/>
        <v>0</v>
      </c>
      <c r="K176" s="278">
        <f t="shared" si="19"/>
        <v>0</v>
      </c>
      <c r="L176" s="278">
        <f t="shared" si="19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277">
        <f>K184</f>
        <v>0</v>
      </c>
      <c r="L183" s="278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278">
        <f>SUM(K185:K187)</f>
        <v>0</v>
      </c>
      <c r="L184" s="278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270"/>
      <c r="L186" s="270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20">I194</f>
        <v>0</v>
      </c>
      <c r="J193" s="128">
        <f t="shared" si="20"/>
        <v>0</v>
      </c>
      <c r="K193" s="277">
        <f t="shared" si="20"/>
        <v>0</v>
      </c>
      <c r="L193" s="278">
        <f t="shared" si="20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20"/>
        <v>0</v>
      </c>
      <c r="J194" s="129">
        <f t="shared" si="20"/>
        <v>0</v>
      </c>
      <c r="K194" s="277">
        <f t="shared" si="20"/>
        <v>0</v>
      </c>
      <c r="L194" s="277">
        <f t="shared" si="20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270"/>
      <c r="L195" s="270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1">I197</f>
        <v>0</v>
      </c>
      <c r="J196" s="152">
        <f t="shared" si="21"/>
        <v>0</v>
      </c>
      <c r="K196" s="153">
        <f t="shared" si="21"/>
        <v>0</v>
      </c>
      <c r="L196" s="148">
        <f t="shared" si="21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1"/>
        <v>0</v>
      </c>
      <c r="J197" s="128">
        <f t="shared" si="21"/>
        <v>0</v>
      </c>
      <c r="K197" s="129">
        <f t="shared" si="21"/>
        <v>0</v>
      </c>
      <c r="L197" s="127">
        <f t="shared" si="21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2">J217</f>
        <v>0</v>
      </c>
      <c r="K216" s="125">
        <f t="shared" si="22"/>
        <v>0</v>
      </c>
      <c r="L216" s="125">
        <f t="shared" si="22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2"/>
        <v>0</v>
      </c>
      <c r="K217" s="151">
        <f t="shared" si="22"/>
        <v>0</v>
      </c>
      <c r="L217" s="151">
        <f t="shared" si="22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2"/>
        <v>0</v>
      </c>
      <c r="K218" s="129">
        <f t="shared" si="22"/>
        <v>0</v>
      </c>
      <c r="L218" s="129">
        <f t="shared" si="22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3">I221</f>
        <v>0</v>
      </c>
      <c r="J220" s="162">
        <f t="shared" si="23"/>
        <v>0</v>
      </c>
      <c r="K220" s="162">
        <f t="shared" si="23"/>
        <v>0</v>
      </c>
      <c r="L220" s="162">
        <f t="shared" si="23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3"/>
        <v>0</v>
      </c>
      <c r="J221" s="162">
        <f t="shared" si="23"/>
        <v>0</v>
      </c>
      <c r="K221" s="162">
        <f t="shared" si="23"/>
        <v>0</v>
      </c>
      <c r="L221" s="162">
        <f t="shared" si="23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4">I248</f>
        <v>0</v>
      </c>
      <c r="J247" s="128">
        <f t="shared" si="24"/>
        <v>0</v>
      </c>
      <c r="K247" s="129">
        <f t="shared" si="24"/>
        <v>0</v>
      </c>
      <c r="L247" s="129">
        <f t="shared" si="24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4"/>
        <v>0</v>
      </c>
      <c r="J248" s="128">
        <f t="shared" si="24"/>
        <v>0</v>
      </c>
      <c r="K248" s="129">
        <f t="shared" si="24"/>
        <v>0</v>
      </c>
      <c r="L248" s="129">
        <f t="shared" si="24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5">J251</f>
        <v>0</v>
      </c>
      <c r="K250" s="129">
        <f t="shared" si="25"/>
        <v>0</v>
      </c>
      <c r="L250" s="129">
        <f t="shared" si="25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5"/>
        <v>0</v>
      </c>
      <c r="K251" s="129">
        <f t="shared" si="25"/>
        <v>0</v>
      </c>
      <c r="L251" s="129">
        <f t="shared" si="25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6">J277</f>
        <v>0</v>
      </c>
      <c r="K276" s="129">
        <f t="shared" si="26"/>
        <v>0</v>
      </c>
      <c r="L276" s="129">
        <f t="shared" si="26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6"/>
        <v>0</v>
      </c>
      <c r="K277" s="128">
        <f t="shared" si="26"/>
        <v>0</v>
      </c>
      <c r="L277" s="129">
        <f t="shared" si="26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7">J280</f>
        <v>0</v>
      </c>
      <c r="K279" s="128">
        <f t="shared" si="27"/>
        <v>0</v>
      </c>
      <c r="L279" s="129">
        <f t="shared" si="27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7"/>
        <v>0</v>
      </c>
      <c r="K280" s="128">
        <f t="shared" si="27"/>
        <v>0</v>
      </c>
      <c r="L280" s="129">
        <f t="shared" si="27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8">I307</f>
        <v>0</v>
      </c>
      <c r="J306" s="157">
        <f t="shared" si="28"/>
        <v>0</v>
      </c>
      <c r="K306" s="129">
        <f t="shared" si="28"/>
        <v>0</v>
      </c>
      <c r="L306" s="129">
        <f t="shared" si="28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8"/>
        <v>0</v>
      </c>
      <c r="J307" s="158">
        <f t="shared" si="28"/>
        <v>0</v>
      </c>
      <c r="K307" s="125">
        <f t="shared" si="28"/>
        <v>0</v>
      </c>
      <c r="L307" s="125">
        <f t="shared" si="28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9">I310</f>
        <v>0</v>
      </c>
      <c r="J309" s="157">
        <f t="shared" si="29"/>
        <v>0</v>
      </c>
      <c r="K309" s="129">
        <f t="shared" si="29"/>
        <v>0</v>
      </c>
      <c r="L309" s="129">
        <f t="shared" si="29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9"/>
        <v>0</v>
      </c>
      <c r="J310" s="157">
        <f t="shared" si="29"/>
        <v>0</v>
      </c>
      <c r="K310" s="129">
        <f t="shared" si="29"/>
        <v>0</v>
      </c>
      <c r="L310" s="129">
        <f t="shared" si="29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30">I336</f>
        <v>0</v>
      </c>
      <c r="J335" s="128">
        <f t="shared" si="30"/>
        <v>0</v>
      </c>
      <c r="K335" s="128">
        <f t="shared" si="30"/>
        <v>0</v>
      </c>
      <c r="L335" s="129">
        <f t="shared" si="30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30"/>
        <v>0</v>
      </c>
      <c r="J336" s="124">
        <f t="shared" si="30"/>
        <v>0</v>
      </c>
      <c r="K336" s="124">
        <f t="shared" si="30"/>
        <v>0</v>
      </c>
      <c r="L336" s="125">
        <f t="shared" si="30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1">I339</f>
        <v>0</v>
      </c>
      <c r="J338" s="128">
        <f t="shared" si="31"/>
        <v>0</v>
      </c>
      <c r="K338" s="128">
        <f t="shared" si="31"/>
        <v>0</v>
      </c>
      <c r="L338" s="129">
        <f t="shared" si="31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1"/>
        <v>0</v>
      </c>
      <c r="J339" s="128">
        <f t="shared" si="31"/>
        <v>0</v>
      </c>
      <c r="K339" s="128">
        <f t="shared" si="31"/>
        <v>0</v>
      </c>
      <c r="L339" s="129">
        <f t="shared" si="31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2">J342</f>
        <v>0</v>
      </c>
      <c r="K341" s="128">
        <f t="shared" si="32"/>
        <v>0</v>
      </c>
      <c r="L341" s="129">
        <f t="shared" si="32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2"/>
        <v>0</v>
      </c>
      <c r="K342" s="128">
        <f t="shared" si="32"/>
        <v>0</v>
      </c>
      <c r="L342" s="129">
        <f t="shared" si="32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1794300</v>
      </c>
      <c r="J344" s="141">
        <f>SUM(J30+J172)</f>
        <v>931100</v>
      </c>
      <c r="K344" s="271">
        <f>SUM(K30+K172)</f>
        <v>864709.84</v>
      </c>
      <c r="L344" s="272">
        <f>SUM(L30+L172)</f>
        <v>856427.96000000008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J36:L36 I45:I51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 I144:L144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I55 I58:I59 J45:L52 I56:L57 I60:L61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337" workbookViewId="0">
      <selection activeCell="V347" sqref="V34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332031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201</v>
      </c>
      <c r="H16" s="349"/>
      <c r="I16" s="349"/>
      <c r="J16" s="349"/>
      <c r="K16" s="349"/>
      <c r="M16" s="3"/>
      <c r="N16" s="3"/>
      <c r="O16" s="3"/>
      <c r="P16" s="3"/>
    </row>
    <row r="17" spans="1:20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20" ht="13.8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219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202</v>
      </c>
      <c r="K25" s="259" t="s">
        <v>194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22.2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20" ht="23.4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20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1461000</v>
      </c>
      <c r="J30" s="274">
        <f>SUM(J31+J41+J62+J83+J91+J107+J130+J146+J155)</f>
        <v>707800</v>
      </c>
      <c r="K30" s="273">
        <f>SUM(K31+K41+K62+K83+K91+K107+K130+K146+K155)</f>
        <v>681923.18</v>
      </c>
      <c r="L30" s="274">
        <f>SUM(L31+L41+L62+L83+L91+L107+L130+L146+L155)</f>
        <v>655900.89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1375100</v>
      </c>
      <c r="J31" s="274">
        <f>SUM(J32+J37)</f>
        <v>652700</v>
      </c>
      <c r="K31" s="275">
        <f>SUM(K32+K37)</f>
        <v>652570</v>
      </c>
      <c r="L31" s="276">
        <f>SUM(L32+L37)</f>
        <v>626692.71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1049900</v>
      </c>
      <c r="J32" s="278">
        <f t="shared" ref="J32:L33" si="0">SUM(J33)</f>
        <v>498400</v>
      </c>
      <c r="K32" s="277">
        <f t="shared" si="0"/>
        <v>498400</v>
      </c>
      <c r="L32" s="278">
        <f t="shared" si="0"/>
        <v>479487.3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1049900</v>
      </c>
      <c r="J33" s="278">
        <f t="shared" si="0"/>
        <v>498400</v>
      </c>
      <c r="K33" s="277">
        <f t="shared" si="0"/>
        <v>498400</v>
      </c>
      <c r="L33" s="278">
        <f t="shared" si="0"/>
        <v>479487.3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1049900</v>
      </c>
      <c r="J34" s="278">
        <f>SUM(J35:J36)</f>
        <v>498400</v>
      </c>
      <c r="K34" s="277">
        <f>SUM(K35:K36)</f>
        <v>498400</v>
      </c>
      <c r="L34" s="278">
        <f>SUM(L35:L36)</f>
        <v>479487.3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1049900</v>
      </c>
      <c r="J35" s="292">
        <v>498400</v>
      </c>
      <c r="K35" s="292">
        <v>498400</v>
      </c>
      <c r="L35" s="292">
        <v>479487.3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325200</v>
      </c>
      <c r="J37" s="278">
        <f t="shared" ref="J37:L38" si="1">J38</f>
        <v>154300</v>
      </c>
      <c r="K37" s="277">
        <f t="shared" si="1"/>
        <v>154170</v>
      </c>
      <c r="L37" s="278">
        <f t="shared" si="1"/>
        <v>147205.41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325200</v>
      </c>
      <c r="J38" s="278">
        <f t="shared" si="1"/>
        <v>154300</v>
      </c>
      <c r="K38" s="278">
        <f t="shared" si="1"/>
        <v>154170</v>
      </c>
      <c r="L38" s="278">
        <f t="shared" si="1"/>
        <v>147205.41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325200</v>
      </c>
      <c r="J39" s="278">
        <f>J40</f>
        <v>154300</v>
      </c>
      <c r="K39" s="278">
        <f>K40</f>
        <v>154170</v>
      </c>
      <c r="L39" s="278">
        <f>L40</f>
        <v>147205.41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325200</v>
      </c>
      <c r="J40" s="270">
        <v>154300</v>
      </c>
      <c r="K40" s="269">
        <v>154170</v>
      </c>
      <c r="L40" s="269">
        <v>147205.41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84700</v>
      </c>
      <c r="J41" s="283">
        <f t="shared" si="2"/>
        <v>54500</v>
      </c>
      <c r="K41" s="279">
        <f t="shared" si="2"/>
        <v>28773.18</v>
      </c>
      <c r="L41" s="279">
        <f t="shared" si="2"/>
        <v>28773.18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84700</v>
      </c>
      <c r="J42" s="277">
        <f t="shared" si="2"/>
        <v>54500</v>
      </c>
      <c r="K42" s="278">
        <f t="shared" si="2"/>
        <v>28773.18</v>
      </c>
      <c r="L42" s="277">
        <f t="shared" si="2"/>
        <v>28773.18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84700</v>
      </c>
      <c r="J43" s="277">
        <f t="shared" si="2"/>
        <v>54500</v>
      </c>
      <c r="K43" s="280">
        <f t="shared" si="2"/>
        <v>28773.18</v>
      </c>
      <c r="L43" s="280">
        <f t="shared" si="2"/>
        <v>28773.18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84700</v>
      </c>
      <c r="J44" s="281">
        <f>SUM(J45:J61)-J53</f>
        <v>54500</v>
      </c>
      <c r="K44" s="281">
        <f>SUM(K45:K61)-K53</f>
        <v>28773.18</v>
      </c>
      <c r="L44" s="282">
        <f>SUM(L45:L61)-L53</f>
        <v>28773.18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269"/>
      <c r="K46" s="269"/>
      <c r="L46" s="269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35600</v>
      </c>
      <c r="J51" s="269">
        <v>34000</v>
      </c>
      <c r="K51" s="269">
        <v>12246.05</v>
      </c>
      <c r="L51" s="269">
        <v>12246.05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49100</v>
      </c>
      <c r="J61" s="269">
        <v>20500</v>
      </c>
      <c r="K61" s="269">
        <v>16527.13</v>
      </c>
      <c r="L61" s="269">
        <v>16527.13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1200</v>
      </c>
      <c r="J130" s="128">
        <f>SUM(J131+J136+J141)</f>
        <v>600</v>
      </c>
      <c r="K130" s="129">
        <f>SUM(K131+K136+K141)</f>
        <v>580</v>
      </c>
      <c r="L130" s="127">
        <f>SUM(L131+L136+L141)</f>
        <v>435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1200</v>
      </c>
      <c r="J141" s="286">
        <f t="shared" ref="J141:L142" si="15">J142</f>
        <v>600</v>
      </c>
      <c r="K141" s="277">
        <f t="shared" si="15"/>
        <v>580</v>
      </c>
      <c r="L141" s="278">
        <f t="shared" si="15"/>
        <v>435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1200</v>
      </c>
      <c r="J142" s="281">
        <f t="shared" si="15"/>
        <v>600</v>
      </c>
      <c r="K142" s="282">
        <f t="shared" si="15"/>
        <v>580</v>
      </c>
      <c r="L142" s="288">
        <f t="shared" si="15"/>
        <v>435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1200</v>
      </c>
      <c r="J143" s="286">
        <f>SUM(J144:J145)</f>
        <v>600</v>
      </c>
      <c r="K143" s="277">
        <f>SUM(K144:K145)</f>
        <v>580</v>
      </c>
      <c r="L143" s="278">
        <f>SUM(L144:L145)</f>
        <v>435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297">
        <v>1200</v>
      </c>
      <c r="J144" s="298">
        <v>600</v>
      </c>
      <c r="K144" s="298">
        <v>580</v>
      </c>
      <c r="L144" s="298">
        <v>435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1461000</v>
      </c>
      <c r="J344" s="271">
        <f>SUM(J30+J172)</f>
        <v>707800</v>
      </c>
      <c r="K344" s="271">
        <f>SUM(K30+K172)</f>
        <v>681923.18</v>
      </c>
      <c r="L344" s="272">
        <f>SUM(L30+L172)</f>
        <v>655900.89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5 I144:L144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 J35:L35" name="Islaidos 2.1_1"/>
    <protectedRange sqref="J36:L36 I45:I51 I40:L40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58:I59 I60:L61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334" workbookViewId="0">
      <selection activeCell="S146" sqref="S14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220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205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64300</v>
      </c>
      <c r="J30" s="274">
        <f>SUM(J31+J41+J62+J83+J91+J107+J130+J146+J155)</f>
        <v>40000</v>
      </c>
      <c r="K30" s="273">
        <f>SUM(K31+K41+K62+K83+K91+K107+K130+K146+K155)</f>
        <v>40000</v>
      </c>
      <c r="L30" s="274">
        <f>SUM(L31+L41+L62+L83+L91+L107+L130+L146+L155)</f>
        <v>38227.06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64300</v>
      </c>
      <c r="J130" s="128">
        <f>SUM(J131+J136+J141)</f>
        <v>40000</v>
      </c>
      <c r="K130" s="277">
        <f>SUM(K131+K136+K141)</f>
        <v>40000</v>
      </c>
      <c r="L130" s="278">
        <f>SUM(L131+L136+L141)</f>
        <v>38227.06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64300</v>
      </c>
      <c r="J136" s="284">
        <f t="shared" si="14"/>
        <v>40000</v>
      </c>
      <c r="K136" s="285">
        <f t="shared" si="14"/>
        <v>40000</v>
      </c>
      <c r="L136" s="280">
        <f t="shared" si="14"/>
        <v>38227.06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64300</v>
      </c>
      <c r="J137" s="286">
        <f t="shared" si="14"/>
        <v>40000</v>
      </c>
      <c r="K137" s="277">
        <f t="shared" si="14"/>
        <v>40000</v>
      </c>
      <c r="L137" s="278">
        <f t="shared" si="14"/>
        <v>38227.06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64300</v>
      </c>
      <c r="J138" s="286">
        <f>SUM(J139:J140)</f>
        <v>40000</v>
      </c>
      <c r="K138" s="277">
        <f>SUM(K139:K140)</f>
        <v>40000</v>
      </c>
      <c r="L138" s="278">
        <f>SUM(L139:L140)</f>
        <v>38227.06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64300</v>
      </c>
      <c r="J139" s="133">
        <v>40000</v>
      </c>
      <c r="K139" s="269">
        <v>40000</v>
      </c>
      <c r="L139" s="269">
        <v>38227.06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64300</v>
      </c>
      <c r="J344" s="141">
        <f>SUM(J30+J172)</f>
        <v>40000</v>
      </c>
      <c r="K344" s="141">
        <f>SUM(K30+K172)</f>
        <v>40000</v>
      </c>
      <c r="L344" s="272">
        <f>SUM(L30+L172)</f>
        <v>38227.06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topLeftCell="A24" workbookViewId="0">
      <selection activeCell="S36" sqref="S3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.55468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198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207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6" t="s">
        <v>208</v>
      </c>
      <c r="J25" s="258" t="s">
        <v>209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2.2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651800</v>
      </c>
      <c r="J30" s="274">
        <f>SUM(J31+J41+J62+J83+J91+J107+J130+J146+J155)</f>
        <v>271100</v>
      </c>
      <c r="K30" s="273">
        <f>SUM(K31+K41+K62+K83+K91+K107+K130+K146+K155)</f>
        <v>230600</v>
      </c>
      <c r="L30" s="274">
        <f>SUM(L31+L41+L62+L83+L91+L107+L130+L146+L155)</f>
        <v>230600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639900</v>
      </c>
      <c r="J31" s="274">
        <f>SUM(J32+J37)</f>
        <v>263300</v>
      </c>
      <c r="K31" s="275">
        <f>SUM(K32+K37)</f>
        <v>230600</v>
      </c>
      <c r="L31" s="276">
        <f>SUM(L32+L37)</f>
        <v>230600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488500</v>
      </c>
      <c r="J32" s="278">
        <f t="shared" ref="J32:L33" si="0">SUM(J33)</f>
        <v>201000</v>
      </c>
      <c r="K32" s="277">
        <f t="shared" si="0"/>
        <v>176200</v>
      </c>
      <c r="L32" s="278">
        <f t="shared" si="0"/>
        <v>176200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488500</v>
      </c>
      <c r="J33" s="278">
        <f t="shared" si="0"/>
        <v>201000</v>
      </c>
      <c r="K33" s="277">
        <f t="shared" si="0"/>
        <v>176200</v>
      </c>
      <c r="L33" s="278">
        <f t="shared" si="0"/>
        <v>176200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488500</v>
      </c>
      <c r="J34" s="278">
        <f>SUM(J35:J36)</f>
        <v>201000</v>
      </c>
      <c r="K34" s="277">
        <f>SUM(K35:K36)</f>
        <v>176200</v>
      </c>
      <c r="L34" s="278">
        <f>SUM(L35:L36)</f>
        <v>176200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488500</v>
      </c>
      <c r="J35" s="114">
        <v>201000</v>
      </c>
      <c r="K35" s="114">
        <v>176200</v>
      </c>
      <c r="L35" s="114">
        <v>176200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151400</v>
      </c>
      <c r="J37" s="278">
        <f t="shared" ref="J37:L38" si="1">J38</f>
        <v>62300</v>
      </c>
      <c r="K37" s="277">
        <f t="shared" si="1"/>
        <v>54400</v>
      </c>
      <c r="L37" s="278">
        <f t="shared" si="1"/>
        <v>54400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151400</v>
      </c>
      <c r="J38" s="278">
        <f t="shared" si="1"/>
        <v>62300</v>
      </c>
      <c r="K38" s="278">
        <f t="shared" si="1"/>
        <v>54400</v>
      </c>
      <c r="L38" s="278">
        <f t="shared" si="1"/>
        <v>54400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151400</v>
      </c>
      <c r="J39" s="278">
        <f>J40</f>
        <v>62300</v>
      </c>
      <c r="K39" s="278">
        <f>K40</f>
        <v>54400</v>
      </c>
      <c r="L39" s="278">
        <f>L40</f>
        <v>54400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151400</v>
      </c>
      <c r="J40" s="270">
        <v>62300</v>
      </c>
      <c r="K40" s="269">
        <v>54400</v>
      </c>
      <c r="L40" s="269">
        <v>54400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11900</v>
      </c>
      <c r="J41" s="119">
        <f t="shared" si="2"/>
        <v>7800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11900</v>
      </c>
      <c r="J42" s="129">
        <f t="shared" si="2"/>
        <v>7800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11900</v>
      </c>
      <c r="J43" s="129">
        <f t="shared" si="2"/>
        <v>7800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11900</v>
      </c>
      <c r="J44" s="150">
        <f>SUM(J45:J61)-J53</f>
        <v>7800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>
        <v>11900</v>
      </c>
      <c r="J57" s="116">
        <v>7800</v>
      </c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651800</v>
      </c>
      <c r="J344" s="271">
        <f>SUM(J30+J172)</f>
        <v>271100</v>
      </c>
      <c r="K344" s="271">
        <f>SUM(K30+K172)</f>
        <v>230600</v>
      </c>
      <c r="L344" s="272">
        <f>SUM(L30+L172)</f>
        <v>230600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I45:I51 J36:L36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AJ828"/>
  <sheetViews>
    <sheetView workbookViewId="0">
      <selection activeCell="R10" sqref="R1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225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226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227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211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221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207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194</v>
      </c>
      <c r="K25" s="259" t="s">
        <v>202</v>
      </c>
      <c r="L25" s="259" t="s">
        <v>202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0.399999999999999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147800</v>
      </c>
      <c r="J30" s="274">
        <f>SUM(J31+J41+J62+J83+J91+J107+J130+J146+J155)</f>
        <v>73800</v>
      </c>
      <c r="K30" s="273">
        <f>SUM(K31+K41+K62+K83+K91+K107+K130+K146+K155)</f>
        <v>57546</v>
      </c>
      <c r="L30" s="274">
        <f>SUM(L31+L41+L62+L83+L91+L107+L130+L146+L155)</f>
        <v>57546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146400</v>
      </c>
      <c r="J31" s="274">
        <f>SUM(J32+J37)</f>
        <v>73000</v>
      </c>
      <c r="K31" s="275">
        <f>SUM(K32+K37)</f>
        <v>57546</v>
      </c>
      <c r="L31" s="276">
        <f>SUM(L32+L37)</f>
        <v>57546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111800</v>
      </c>
      <c r="J32" s="278">
        <f t="shared" ref="J32:L33" si="0">SUM(J33)</f>
        <v>55800</v>
      </c>
      <c r="K32" s="277">
        <f t="shared" si="0"/>
        <v>44016</v>
      </c>
      <c r="L32" s="278">
        <f t="shared" si="0"/>
        <v>44016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111800</v>
      </c>
      <c r="J33" s="278">
        <f t="shared" si="0"/>
        <v>55800</v>
      </c>
      <c r="K33" s="277">
        <f t="shared" si="0"/>
        <v>44016</v>
      </c>
      <c r="L33" s="278">
        <f t="shared" si="0"/>
        <v>44016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111800</v>
      </c>
      <c r="J34" s="278">
        <f>SUM(J35:J36)</f>
        <v>55800</v>
      </c>
      <c r="K34" s="277">
        <f>SUM(K35:K36)</f>
        <v>44016</v>
      </c>
      <c r="L34" s="278">
        <f>SUM(L35:L36)</f>
        <v>44016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111800</v>
      </c>
      <c r="J35" s="269">
        <v>55800</v>
      </c>
      <c r="K35" s="269">
        <v>44016</v>
      </c>
      <c r="L35" s="269">
        <v>44016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34600</v>
      </c>
      <c r="J37" s="278">
        <f t="shared" ref="J37:L38" si="1">J38</f>
        <v>17200</v>
      </c>
      <c r="K37" s="277">
        <f t="shared" si="1"/>
        <v>13530</v>
      </c>
      <c r="L37" s="278">
        <f t="shared" si="1"/>
        <v>13530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34600</v>
      </c>
      <c r="J38" s="278">
        <f t="shared" si="1"/>
        <v>17200</v>
      </c>
      <c r="K38" s="278">
        <f t="shared" si="1"/>
        <v>13530</v>
      </c>
      <c r="L38" s="278">
        <f t="shared" si="1"/>
        <v>13530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34600</v>
      </c>
      <c r="J39" s="278">
        <f>J40</f>
        <v>17200</v>
      </c>
      <c r="K39" s="278">
        <f>K40</f>
        <v>13530</v>
      </c>
      <c r="L39" s="278">
        <f>L40</f>
        <v>13530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34600</v>
      </c>
      <c r="J40" s="269">
        <v>17200</v>
      </c>
      <c r="K40" s="269">
        <v>13530</v>
      </c>
      <c r="L40" s="269">
        <v>13530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1000</v>
      </c>
      <c r="J41" s="283">
        <f t="shared" si="2"/>
        <v>600</v>
      </c>
      <c r="K41" s="279">
        <f t="shared" si="2"/>
        <v>0</v>
      </c>
      <c r="L41" s="279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1000</v>
      </c>
      <c r="J42" s="277">
        <f t="shared" si="2"/>
        <v>600</v>
      </c>
      <c r="K42" s="278">
        <f t="shared" si="2"/>
        <v>0</v>
      </c>
      <c r="L42" s="277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1000</v>
      </c>
      <c r="J43" s="277">
        <f t="shared" si="2"/>
        <v>600</v>
      </c>
      <c r="K43" s="280">
        <f t="shared" si="2"/>
        <v>0</v>
      </c>
      <c r="L43" s="280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1000</v>
      </c>
      <c r="J44" s="281">
        <f>SUM(J45:J61)-J53</f>
        <v>600</v>
      </c>
      <c r="K44" s="281">
        <f>SUM(K45:K61)-K53</f>
        <v>0</v>
      </c>
      <c r="L44" s="282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1000</v>
      </c>
      <c r="J51" s="269">
        <v>600</v>
      </c>
      <c r="K51" s="269"/>
      <c r="L51" s="269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/>
      <c r="J61" s="269"/>
      <c r="K61" s="269"/>
      <c r="L61" s="269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400</v>
      </c>
      <c r="J130" s="286">
        <f>SUM(J131+J136+J141)</f>
        <v>200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0</v>
      </c>
      <c r="J139" s="116">
        <v>0</v>
      </c>
      <c r="K139" s="116">
        <v>0</v>
      </c>
      <c r="L139" s="116">
        <v>0</v>
      </c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400</v>
      </c>
      <c r="J141" s="286">
        <f t="shared" ref="J141:L142" si="15">J142</f>
        <v>200</v>
      </c>
      <c r="K141" s="277">
        <f t="shared" si="15"/>
        <v>0</v>
      </c>
      <c r="L141" s="278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400</v>
      </c>
      <c r="J142" s="281">
        <f t="shared" si="15"/>
        <v>200</v>
      </c>
      <c r="K142" s="282">
        <f t="shared" si="15"/>
        <v>0</v>
      </c>
      <c r="L142" s="288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400</v>
      </c>
      <c r="J143" s="286">
        <f>SUM(J144:J145)</f>
        <v>200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297">
        <v>400</v>
      </c>
      <c r="J144" s="298">
        <v>200</v>
      </c>
      <c r="K144" s="298"/>
      <c r="L144" s="298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147800</v>
      </c>
      <c r="J344" s="271">
        <f>SUM(J30+J172)</f>
        <v>73800</v>
      </c>
      <c r="K344" s="271">
        <f>SUM(K30+K172)</f>
        <v>57546</v>
      </c>
      <c r="L344" s="272">
        <f>SUM(L30+L172)</f>
        <v>57546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5:I51 I40:L40 J35:L3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11</vt:i4>
      </vt:variant>
      <vt:variant>
        <vt:lpstr>Įvardinti diapazonai</vt:lpstr>
      </vt:variant>
      <vt:variant>
        <vt:i4>11</vt:i4>
      </vt:variant>
    </vt:vector>
  </HeadingPairs>
  <TitlesOfParts>
    <vt:vector size="22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6000554</vt:lpstr>
      <vt:lpstr>6000726 p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'6000554'!Spausdinti_pavadinimus</vt:lpstr>
      <vt:lpstr>'6000726 p'!Spausdinti_pavadinimus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2017-07-04T11:29:20Z</cp:lastPrinted>
  <dcterms:created xsi:type="dcterms:W3CDTF">2004-04-07T10:43:01Z</dcterms:created>
  <dcterms:modified xsi:type="dcterms:W3CDTF">2017-07-04T11:31:00Z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