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12" windowWidth="14592" windowHeight="7836" firstSheet="3" activeTab="10"/>
  </bookViews>
  <sheets>
    <sheet name="f2" sheetId="1" state="hidden" r:id="rId1"/>
    <sheet name="f2 (2)" sheetId="2" state="hidden" r:id="rId2"/>
    <sheet name="f2 (3)" sheetId="3" r:id="rId3"/>
    <sheet name="SP" sheetId="4" r:id="rId4"/>
    <sheet name="6000470" sheetId="5" r:id="rId5"/>
    <sheet name="6000460" sheetId="6" r:id="rId6"/>
    <sheet name="6000160" sheetId="7" r:id="rId7"/>
    <sheet name="6000110" sheetId="8" r:id="rId8"/>
    <sheet name="6000092" sheetId="9" r:id="rId9"/>
    <sheet name="6000554" sheetId="15" r:id="rId10"/>
    <sheet name="6000726 p" sheetId="14" r:id="rId11"/>
  </sheets>
  <definedNames>
    <definedName name="_xlnm.Print_Titles" localSheetId="8">'6000092'!$19:$25</definedName>
    <definedName name="_xlnm.Print_Titles" localSheetId="7">'6000110'!$19:$25</definedName>
    <definedName name="_xlnm.Print_Titles" localSheetId="6">'6000160'!$19:$25</definedName>
    <definedName name="_xlnm.Print_Titles" localSheetId="5">'6000460'!$19:$25</definedName>
    <definedName name="_xlnm.Print_Titles" localSheetId="4">'6000470'!$19:$25</definedName>
    <definedName name="_xlnm.Print_Titles" localSheetId="9">'6000554'!$19:$25</definedName>
    <definedName name="_xlnm.Print_Titles" localSheetId="10">'6000726 p'!$19:$25</definedName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SP!$19:$25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</definedNames>
  <calcPr calcId="125725"/>
  <customWorkbookViews>
    <customWorkbookView name="Marija Čekanavičienė - Individuali peržiūra" guid="{05B54777-5D6F-4067-9B5E-F0A938B54982}" mergeInterval="0" personalView="1" maximized="1" windowWidth="1916" windowHeight="865" activeSheetId="3"/>
    <customWorkbookView name="AZ - Personal View" guid="{9B727EDB-49B4-42DC-BF97-3A35178E0BFD}" mergeInterval="0" personalView="1" maximized="1" windowWidth="1276" windowHeight="856" activeSheetId="3"/>
    <customWorkbookView name="Jolanta Puodžiūnienė - Individuali peržiūra" guid="{57A1E72B-DFC1-4C5D-ABA7-C1A26EB31789}" mergeInterval="0" personalView="1" maximized="1" windowWidth="1916" windowHeight="855" activeSheetId="3" showComments="commIndAndComment"/>
    <customWorkbookView name="Agnė Baronaitė - Individuali peržiūra" guid="{D669FC1B-AE0B-4417-8D6F-8460D68D5677}" mergeInterval="0" personalView="1" maximized="1" windowWidth="1916" windowHeight="855" activeSheetId="3"/>
    <customWorkbookView name="irmila@lrs.lt - Personal View" guid="{DF4717B8-E960-4300-AF40-4AC5F93B40E3}" mergeInterval="0" personalView="1" maximized="1" windowWidth="1916" windowHeight="1029" activeSheetId="3"/>
  </customWorkbookViews>
</workbook>
</file>

<file path=xl/calcChain.xml><?xml version="1.0" encoding="utf-8"?>
<calcChain xmlns="http://schemas.openxmlformats.org/spreadsheetml/2006/main">
  <c r="L342" i="15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4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9" l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6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8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7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5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L130" s="1"/>
  <c r="K141"/>
  <c r="K130" s="1"/>
  <c r="J141"/>
  <c r="I141"/>
  <c r="L138"/>
  <c r="K138"/>
  <c r="J138"/>
  <c r="I138"/>
  <c r="L137"/>
  <c r="K137"/>
  <c r="J137"/>
  <c r="I137"/>
  <c r="L136"/>
  <c r="K136"/>
  <c r="J136"/>
  <c r="I136"/>
  <c r="I130" s="1"/>
  <c r="I30" s="1"/>
  <c r="I344" s="1"/>
  <c r="L133"/>
  <c r="K133"/>
  <c r="J133"/>
  <c r="I133"/>
  <c r="L132"/>
  <c r="K132"/>
  <c r="J132"/>
  <c r="I132"/>
  <c r="L131"/>
  <c r="K131"/>
  <c r="J131"/>
  <c r="I131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K30" s="1"/>
  <c r="K344" s="1"/>
  <c r="J31"/>
  <c r="I31"/>
  <c r="L30"/>
  <c r="L344" s="1"/>
  <c r="L342" i="4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I34" i="3"/>
  <c r="I33"/>
  <c r="I32"/>
  <c r="J34"/>
  <c r="J33"/>
  <c r="J32" s="1"/>
  <c r="K34"/>
  <c r="K33" s="1"/>
  <c r="K32" s="1"/>
  <c r="L34"/>
  <c r="L33"/>
  <c r="L32" s="1"/>
  <c r="L31" s="1"/>
  <c r="I39"/>
  <c r="I38"/>
  <c r="I37"/>
  <c r="J39"/>
  <c r="J38" s="1"/>
  <c r="J37" s="1"/>
  <c r="K39"/>
  <c r="K38" s="1"/>
  <c r="K37" s="1"/>
  <c r="L39"/>
  <c r="L38"/>
  <c r="L37" s="1"/>
  <c r="J41"/>
  <c r="I44"/>
  <c r="I43" s="1"/>
  <c r="I42" s="1"/>
  <c r="I41" s="1"/>
  <c r="J44"/>
  <c r="J43" s="1"/>
  <c r="J42" s="1"/>
  <c r="K44"/>
  <c r="K43"/>
  <c r="K42" s="1"/>
  <c r="K41" s="1"/>
  <c r="L44"/>
  <c r="L43"/>
  <c r="L42"/>
  <c r="L41" s="1"/>
  <c r="I65"/>
  <c r="I64"/>
  <c r="J65"/>
  <c r="J64" s="1"/>
  <c r="K65"/>
  <c r="K64" s="1"/>
  <c r="L65"/>
  <c r="L64"/>
  <c r="I69"/>
  <c r="I70"/>
  <c r="J70"/>
  <c r="J69" s="1"/>
  <c r="K70"/>
  <c r="K69" s="1"/>
  <c r="L70"/>
  <c r="L69"/>
  <c r="I75"/>
  <c r="I74" s="1"/>
  <c r="J75"/>
  <c r="J74"/>
  <c r="K75"/>
  <c r="K74" s="1"/>
  <c r="L75"/>
  <c r="L74"/>
  <c r="J79"/>
  <c r="I81"/>
  <c r="I80" s="1"/>
  <c r="I79" s="1"/>
  <c r="J81"/>
  <c r="J80" s="1"/>
  <c r="K81"/>
  <c r="K80"/>
  <c r="K79" s="1"/>
  <c r="L81"/>
  <c r="L80" s="1"/>
  <c r="L79"/>
  <c r="I85"/>
  <c r="I84" s="1"/>
  <c r="I83" s="1"/>
  <c r="I86"/>
  <c r="J86"/>
  <c r="J85" s="1"/>
  <c r="J84" s="1"/>
  <c r="J83" s="1"/>
  <c r="K86"/>
  <c r="K85" s="1"/>
  <c r="K84" s="1"/>
  <c r="K83"/>
  <c r="L86"/>
  <c r="L85" s="1"/>
  <c r="L84" s="1"/>
  <c r="L83" s="1"/>
  <c r="I94"/>
  <c r="I93"/>
  <c r="I92"/>
  <c r="J94"/>
  <c r="J93" s="1"/>
  <c r="J92" s="1"/>
  <c r="K94"/>
  <c r="K93"/>
  <c r="K92"/>
  <c r="L94"/>
  <c r="L93"/>
  <c r="L92"/>
  <c r="I99"/>
  <c r="I98" s="1"/>
  <c r="I97" s="1"/>
  <c r="J99"/>
  <c r="J98"/>
  <c r="J97" s="1"/>
  <c r="K99"/>
  <c r="K98"/>
  <c r="K97" s="1"/>
  <c r="L99"/>
  <c r="L98"/>
  <c r="L97"/>
  <c r="I104"/>
  <c r="I103" s="1"/>
  <c r="I102" s="1"/>
  <c r="J104"/>
  <c r="J103"/>
  <c r="J102" s="1"/>
  <c r="K104"/>
  <c r="K103"/>
  <c r="K102"/>
  <c r="L104"/>
  <c r="L103"/>
  <c r="L102"/>
  <c r="J108"/>
  <c r="I110"/>
  <c r="I109" s="1"/>
  <c r="I108" s="1"/>
  <c r="J110"/>
  <c r="J109" s="1"/>
  <c r="K110"/>
  <c r="K109"/>
  <c r="K108" s="1"/>
  <c r="L110"/>
  <c r="L109"/>
  <c r="L108"/>
  <c r="I114"/>
  <c r="I113" s="1"/>
  <c r="I115"/>
  <c r="J115"/>
  <c r="J114" s="1"/>
  <c r="J113" s="1"/>
  <c r="K115"/>
  <c r="K114"/>
  <c r="K113" s="1"/>
  <c r="L115"/>
  <c r="L114"/>
  <c r="L113" s="1"/>
  <c r="J118"/>
  <c r="J117"/>
  <c r="I119"/>
  <c r="I118" s="1"/>
  <c r="I117" s="1"/>
  <c r="I107" s="1"/>
  <c r="J119"/>
  <c r="K119"/>
  <c r="K118"/>
  <c r="K117" s="1"/>
  <c r="L119"/>
  <c r="L118"/>
  <c r="L117"/>
  <c r="J122"/>
  <c r="J121"/>
  <c r="I123"/>
  <c r="I122" s="1"/>
  <c r="I121" s="1"/>
  <c r="J123"/>
  <c r="K123"/>
  <c r="K122"/>
  <c r="K121" s="1"/>
  <c r="L123"/>
  <c r="L122"/>
  <c r="L121"/>
  <c r="J126"/>
  <c r="J125" s="1"/>
  <c r="I127"/>
  <c r="I126" s="1"/>
  <c r="I125" s="1"/>
  <c r="J127"/>
  <c r="K127"/>
  <c r="K126" s="1"/>
  <c r="K125" s="1"/>
  <c r="L127"/>
  <c r="L126"/>
  <c r="L125" s="1"/>
  <c r="I133"/>
  <c r="I132"/>
  <c r="I131"/>
  <c r="I130" s="1"/>
  <c r="J133"/>
  <c r="J132" s="1"/>
  <c r="J131" s="1"/>
  <c r="K133"/>
  <c r="K132" s="1"/>
  <c r="K131" s="1"/>
  <c r="L133"/>
  <c r="L132"/>
  <c r="L131" s="1"/>
  <c r="I138"/>
  <c r="I137"/>
  <c r="I136" s="1"/>
  <c r="J138"/>
  <c r="J137"/>
  <c r="J136" s="1"/>
  <c r="K138"/>
  <c r="K137" s="1"/>
  <c r="K136" s="1"/>
  <c r="L138"/>
  <c r="L137"/>
  <c r="L136" s="1"/>
  <c r="I143"/>
  <c r="I142" s="1"/>
  <c r="I141" s="1"/>
  <c r="J143"/>
  <c r="J142"/>
  <c r="J141" s="1"/>
  <c r="K143"/>
  <c r="K142" s="1"/>
  <c r="K141" s="1"/>
  <c r="L143"/>
  <c r="L142"/>
  <c r="L141" s="1"/>
  <c r="J148"/>
  <c r="J147"/>
  <c r="J146" s="1"/>
  <c r="I149"/>
  <c r="I148" s="1"/>
  <c r="J149"/>
  <c r="K149"/>
  <c r="K148" s="1"/>
  <c r="K147" s="1"/>
  <c r="K146"/>
  <c r="L149"/>
  <c r="L148" s="1"/>
  <c r="I153"/>
  <c r="I152" s="1"/>
  <c r="J153"/>
  <c r="J152"/>
  <c r="K153"/>
  <c r="K152" s="1"/>
  <c r="L153"/>
  <c r="L152"/>
  <c r="I158"/>
  <c r="I157" s="1"/>
  <c r="I156" s="1"/>
  <c r="J158"/>
  <c r="J157" s="1"/>
  <c r="J156" s="1"/>
  <c r="K158"/>
  <c r="K157"/>
  <c r="K156"/>
  <c r="L158"/>
  <c r="L157"/>
  <c r="L156"/>
  <c r="I161"/>
  <c r="I160" s="1"/>
  <c r="J160"/>
  <c r="I162"/>
  <c r="J162"/>
  <c r="J161" s="1"/>
  <c r="K162"/>
  <c r="K161" s="1"/>
  <c r="K160" s="1"/>
  <c r="L162"/>
  <c r="L161"/>
  <c r="L160" s="1"/>
  <c r="I167"/>
  <c r="I166" s="1"/>
  <c r="J167"/>
  <c r="J166"/>
  <c r="K167"/>
  <c r="K166" s="1"/>
  <c r="L167"/>
  <c r="L166"/>
  <c r="I176"/>
  <c r="I175" s="1"/>
  <c r="J176"/>
  <c r="J175" s="1"/>
  <c r="K176"/>
  <c r="K175"/>
  <c r="L176"/>
  <c r="L175" s="1"/>
  <c r="I178"/>
  <c r="J178"/>
  <c r="I179"/>
  <c r="J179"/>
  <c r="K179"/>
  <c r="K178"/>
  <c r="L179"/>
  <c r="L178" s="1"/>
  <c r="I184"/>
  <c r="I183" s="1"/>
  <c r="J184"/>
  <c r="J183" s="1"/>
  <c r="K184"/>
  <c r="K183" s="1"/>
  <c r="K174" s="1"/>
  <c r="L184"/>
  <c r="L183" s="1"/>
  <c r="I188"/>
  <c r="J188"/>
  <c r="I189"/>
  <c r="J189"/>
  <c r="K189"/>
  <c r="K188"/>
  <c r="L189"/>
  <c r="L188" s="1"/>
  <c r="I194"/>
  <c r="I193"/>
  <c r="J194"/>
  <c r="J193" s="1"/>
  <c r="K194"/>
  <c r="K193" s="1"/>
  <c r="L194"/>
  <c r="L193" s="1"/>
  <c r="J196"/>
  <c r="I198"/>
  <c r="I197" s="1"/>
  <c r="I196" s="1"/>
  <c r="J198"/>
  <c r="J197"/>
  <c r="K198"/>
  <c r="K197" s="1"/>
  <c r="K196"/>
  <c r="L198"/>
  <c r="L197" s="1"/>
  <c r="L196" s="1"/>
  <c r="I206"/>
  <c r="I205" s="1"/>
  <c r="I204" s="1"/>
  <c r="J206"/>
  <c r="J205" s="1"/>
  <c r="J204" s="1"/>
  <c r="K206"/>
  <c r="K205" s="1"/>
  <c r="L206"/>
  <c r="L205" s="1"/>
  <c r="L204" s="1"/>
  <c r="I210"/>
  <c r="I209" s="1"/>
  <c r="J210"/>
  <c r="J209" s="1"/>
  <c r="K210"/>
  <c r="K209" s="1"/>
  <c r="K204" s="1"/>
  <c r="L210"/>
  <c r="L209" s="1"/>
  <c r="J217"/>
  <c r="J216"/>
  <c r="I218"/>
  <c r="I217" s="1"/>
  <c r="I216" s="1"/>
  <c r="J218"/>
  <c r="K218"/>
  <c r="K217"/>
  <c r="K216" s="1"/>
  <c r="L218"/>
  <c r="L217"/>
  <c r="L216"/>
  <c r="J221"/>
  <c r="J220"/>
  <c r="I222"/>
  <c r="I221" s="1"/>
  <c r="I220" s="1"/>
  <c r="J222"/>
  <c r="K222"/>
  <c r="K221"/>
  <c r="K220" s="1"/>
  <c r="L222"/>
  <c r="L221"/>
  <c r="L220"/>
  <c r="I229"/>
  <c r="I228"/>
  <c r="J229"/>
  <c r="J228"/>
  <c r="K229"/>
  <c r="K228"/>
  <c r="L229"/>
  <c r="L228"/>
  <c r="I235"/>
  <c r="I234" s="1"/>
  <c r="J235"/>
  <c r="J234" s="1"/>
  <c r="K235"/>
  <c r="K234" s="1"/>
  <c r="L235"/>
  <c r="L234"/>
  <c r="I239"/>
  <c r="I238" s="1"/>
  <c r="J239"/>
  <c r="J238"/>
  <c r="K239"/>
  <c r="K238"/>
  <c r="L239"/>
  <c r="L238" s="1"/>
  <c r="J242"/>
  <c r="I243"/>
  <c r="I242" s="1"/>
  <c r="J243"/>
  <c r="K243"/>
  <c r="K242"/>
  <c r="L243"/>
  <c r="L242" s="1"/>
  <c r="I248"/>
  <c r="I247"/>
  <c r="J248"/>
  <c r="J247" s="1"/>
  <c r="K248"/>
  <c r="K247"/>
  <c r="L248"/>
  <c r="L247" s="1"/>
  <c r="J250"/>
  <c r="I251"/>
  <c r="I250" s="1"/>
  <c r="J251"/>
  <c r="K251"/>
  <c r="K250"/>
  <c r="L251"/>
  <c r="L250" s="1"/>
  <c r="I254"/>
  <c r="I253"/>
  <c r="J254"/>
  <c r="J253" s="1"/>
  <c r="K254"/>
  <c r="K253"/>
  <c r="L254"/>
  <c r="L253" s="1"/>
  <c r="I259"/>
  <c r="I258"/>
  <c r="J259"/>
  <c r="J258" s="1"/>
  <c r="K259"/>
  <c r="K258"/>
  <c r="L259"/>
  <c r="L258" s="1"/>
  <c r="L257" s="1"/>
  <c r="J264"/>
  <c r="I265"/>
  <c r="I264" s="1"/>
  <c r="J265"/>
  <c r="K265"/>
  <c r="K264"/>
  <c r="L265"/>
  <c r="L264" s="1"/>
  <c r="I269"/>
  <c r="I268"/>
  <c r="J269"/>
  <c r="J268" s="1"/>
  <c r="K269"/>
  <c r="K268"/>
  <c r="L269"/>
  <c r="L268" s="1"/>
  <c r="J272"/>
  <c r="I273"/>
  <c r="I272" s="1"/>
  <c r="J273"/>
  <c r="K273"/>
  <c r="K272"/>
  <c r="L273"/>
  <c r="L272" s="1"/>
  <c r="I277"/>
  <c r="I276"/>
  <c r="J277"/>
  <c r="J276"/>
  <c r="K277"/>
  <c r="K276" s="1"/>
  <c r="L277"/>
  <c r="L276" s="1"/>
  <c r="J279"/>
  <c r="I280"/>
  <c r="I279"/>
  <c r="J280"/>
  <c r="K280"/>
  <c r="K279"/>
  <c r="L280"/>
  <c r="L279" s="1"/>
  <c r="I283"/>
  <c r="I282" s="1"/>
  <c r="J283"/>
  <c r="J282"/>
  <c r="K283"/>
  <c r="K282" s="1"/>
  <c r="L283"/>
  <c r="L282" s="1"/>
  <c r="I290"/>
  <c r="I289"/>
  <c r="J290"/>
  <c r="J289" s="1"/>
  <c r="K290"/>
  <c r="K289"/>
  <c r="L290"/>
  <c r="L289" s="1"/>
  <c r="I295"/>
  <c r="I294" s="1"/>
  <c r="J295"/>
  <c r="J294" s="1"/>
  <c r="K295"/>
  <c r="K294" s="1"/>
  <c r="L295"/>
  <c r="L294" s="1"/>
  <c r="I299"/>
  <c r="I298"/>
  <c r="J299"/>
  <c r="J298" s="1"/>
  <c r="K299"/>
  <c r="K298"/>
  <c r="L299"/>
  <c r="L298" s="1"/>
  <c r="I303"/>
  <c r="I302" s="1"/>
  <c r="J303"/>
  <c r="J302" s="1"/>
  <c r="K303"/>
  <c r="K302" s="1"/>
  <c r="L303"/>
  <c r="L302" s="1"/>
  <c r="I307"/>
  <c r="I306" s="1"/>
  <c r="J307"/>
  <c r="J306" s="1"/>
  <c r="K307"/>
  <c r="K306"/>
  <c r="L307"/>
  <c r="L306" s="1"/>
  <c r="I310"/>
  <c r="I309"/>
  <c r="J310"/>
  <c r="J309" s="1"/>
  <c r="K310"/>
  <c r="K309" s="1"/>
  <c r="L310"/>
  <c r="L309" s="1"/>
  <c r="I313"/>
  <c r="I312" s="1"/>
  <c r="J313"/>
  <c r="J312" s="1"/>
  <c r="K313"/>
  <c r="K312"/>
  <c r="L313"/>
  <c r="L312" s="1"/>
  <c r="I318"/>
  <c r="I317" s="1"/>
  <c r="J318"/>
  <c r="J317" s="1"/>
  <c r="K318"/>
  <c r="K317"/>
  <c r="L318"/>
  <c r="L317"/>
  <c r="K322"/>
  <c r="K316" s="1"/>
  <c r="I323"/>
  <c r="I322" s="1"/>
  <c r="J323"/>
  <c r="J322"/>
  <c r="K323"/>
  <c r="L323"/>
  <c r="L322"/>
  <c r="J326"/>
  <c r="I328"/>
  <c r="I326" s="1"/>
  <c r="I316" s="1"/>
  <c r="J328"/>
  <c r="K328"/>
  <c r="K326" s="1"/>
  <c r="L328"/>
  <c r="L326"/>
  <c r="L316" s="1"/>
  <c r="K331"/>
  <c r="I332"/>
  <c r="I331" s="1"/>
  <c r="J332"/>
  <c r="J331"/>
  <c r="K332"/>
  <c r="L332"/>
  <c r="L331"/>
  <c r="J335"/>
  <c r="I336"/>
  <c r="I335" s="1"/>
  <c r="J336"/>
  <c r="K336"/>
  <c r="K335" s="1"/>
  <c r="L336"/>
  <c r="L335"/>
  <c r="K338"/>
  <c r="I339"/>
  <c r="I338" s="1"/>
  <c r="J339"/>
  <c r="J338" s="1"/>
  <c r="K339"/>
  <c r="L339"/>
  <c r="L338"/>
  <c r="I342"/>
  <c r="I341" s="1"/>
  <c r="J342"/>
  <c r="J341" s="1"/>
  <c r="K342"/>
  <c r="K341" s="1"/>
  <c r="L342"/>
  <c r="L341"/>
  <c r="I32" i="2"/>
  <c r="J33"/>
  <c r="J32" s="1"/>
  <c r="I34"/>
  <c r="I33" s="1"/>
  <c r="J34"/>
  <c r="K34"/>
  <c r="K33" s="1"/>
  <c r="K32" s="1"/>
  <c r="L34"/>
  <c r="L33" s="1"/>
  <c r="L32" s="1"/>
  <c r="K37"/>
  <c r="I39"/>
  <c r="I38" s="1"/>
  <c r="I37" s="1"/>
  <c r="J39"/>
  <c r="J38" s="1"/>
  <c r="J37" s="1"/>
  <c r="K39"/>
  <c r="K38" s="1"/>
  <c r="L39"/>
  <c r="L38" s="1"/>
  <c r="L37" s="1"/>
  <c r="I43"/>
  <c r="I42" s="1"/>
  <c r="I41" s="1"/>
  <c r="J43"/>
  <c r="J42" s="1"/>
  <c r="J41" s="1"/>
  <c r="I44"/>
  <c r="J44"/>
  <c r="K44"/>
  <c r="K43" s="1"/>
  <c r="K42" s="1"/>
  <c r="K41" s="1"/>
  <c r="L44"/>
  <c r="L43"/>
  <c r="L42" s="1"/>
  <c r="L41" s="1"/>
  <c r="I66"/>
  <c r="I67"/>
  <c r="J67"/>
  <c r="J66" s="1"/>
  <c r="J65" s="1"/>
  <c r="K67"/>
  <c r="K66" s="1"/>
  <c r="L67"/>
  <c r="L66"/>
  <c r="I72"/>
  <c r="I71" s="1"/>
  <c r="I65" s="1"/>
  <c r="I64" s="1"/>
  <c r="J72"/>
  <c r="J71" s="1"/>
  <c r="K72"/>
  <c r="K71" s="1"/>
  <c r="L72"/>
  <c r="L71"/>
  <c r="L65" s="1"/>
  <c r="L64" s="1"/>
  <c r="J76"/>
  <c r="I77"/>
  <c r="I76"/>
  <c r="J77"/>
  <c r="K77"/>
  <c r="K76" s="1"/>
  <c r="L77"/>
  <c r="L76" s="1"/>
  <c r="I82"/>
  <c r="I81" s="1"/>
  <c r="I83"/>
  <c r="J83"/>
  <c r="J82" s="1"/>
  <c r="J81" s="1"/>
  <c r="K83"/>
  <c r="K82" s="1"/>
  <c r="K81" s="1"/>
  <c r="L83"/>
  <c r="L82" s="1"/>
  <c r="L81" s="1"/>
  <c r="K86"/>
  <c r="K85" s="1"/>
  <c r="I87"/>
  <c r="I86" s="1"/>
  <c r="I85" s="1"/>
  <c r="K87"/>
  <c r="I88"/>
  <c r="J88"/>
  <c r="J87" s="1"/>
  <c r="J86"/>
  <c r="J85" s="1"/>
  <c r="K88"/>
  <c r="L88"/>
  <c r="L87"/>
  <c r="L86" s="1"/>
  <c r="L85" s="1"/>
  <c r="K94"/>
  <c r="K93" s="1"/>
  <c r="I96"/>
  <c r="I95" s="1"/>
  <c r="I94" s="1"/>
  <c r="J96"/>
  <c r="J95" s="1"/>
  <c r="J94" s="1"/>
  <c r="K96"/>
  <c r="K95" s="1"/>
  <c r="L96"/>
  <c r="L95" s="1"/>
  <c r="L94" s="1"/>
  <c r="I101"/>
  <c r="I100" s="1"/>
  <c r="I99" s="1"/>
  <c r="J101"/>
  <c r="J100" s="1"/>
  <c r="J99" s="1"/>
  <c r="K101"/>
  <c r="K100" s="1"/>
  <c r="K99" s="1"/>
  <c r="L101"/>
  <c r="L100" s="1"/>
  <c r="L99" s="1"/>
  <c r="I106"/>
  <c r="I105"/>
  <c r="I104" s="1"/>
  <c r="J106"/>
  <c r="J105" s="1"/>
  <c r="J104" s="1"/>
  <c r="K106"/>
  <c r="K105" s="1"/>
  <c r="K104" s="1"/>
  <c r="L106"/>
  <c r="L105" s="1"/>
  <c r="L104" s="1"/>
  <c r="I110"/>
  <c r="I109" s="1"/>
  <c r="I112"/>
  <c r="I111" s="1"/>
  <c r="J112"/>
  <c r="J111" s="1"/>
  <c r="J110" s="1"/>
  <c r="J109" s="1"/>
  <c r="K112"/>
  <c r="K111" s="1"/>
  <c r="K110" s="1"/>
  <c r="L112"/>
  <c r="L111"/>
  <c r="L110"/>
  <c r="I117"/>
  <c r="I116" s="1"/>
  <c r="I115" s="1"/>
  <c r="J117"/>
  <c r="J116" s="1"/>
  <c r="J115" s="1"/>
  <c r="K117"/>
  <c r="K116" s="1"/>
  <c r="K115" s="1"/>
  <c r="L117"/>
  <c r="L116" s="1"/>
  <c r="L115" s="1"/>
  <c r="K120"/>
  <c r="K119" s="1"/>
  <c r="I121"/>
  <c r="I120" s="1"/>
  <c r="I119" s="1"/>
  <c r="J121"/>
  <c r="J120" s="1"/>
  <c r="J119" s="1"/>
  <c r="K121"/>
  <c r="L121"/>
  <c r="L120"/>
  <c r="L119"/>
  <c r="I125"/>
  <c r="I124" s="1"/>
  <c r="I123" s="1"/>
  <c r="J125"/>
  <c r="J124"/>
  <c r="J123"/>
  <c r="K125"/>
  <c r="K124" s="1"/>
  <c r="K123" s="1"/>
  <c r="K109" s="1"/>
  <c r="L125"/>
  <c r="L124"/>
  <c r="L123"/>
  <c r="I127"/>
  <c r="I129"/>
  <c r="I128" s="1"/>
  <c r="J129"/>
  <c r="J128" s="1"/>
  <c r="J127" s="1"/>
  <c r="K129"/>
  <c r="K128" s="1"/>
  <c r="K127" s="1"/>
  <c r="L129"/>
  <c r="L128"/>
  <c r="L127"/>
  <c r="I135"/>
  <c r="I134" s="1"/>
  <c r="I133" s="1"/>
  <c r="J135"/>
  <c r="J134" s="1"/>
  <c r="J133" s="1"/>
  <c r="J132" s="1"/>
  <c r="K135"/>
  <c r="K134"/>
  <c r="K133" s="1"/>
  <c r="L135"/>
  <c r="L134" s="1"/>
  <c r="L133" s="1"/>
  <c r="J139"/>
  <c r="J138" s="1"/>
  <c r="I140"/>
  <c r="I139"/>
  <c r="I138" s="1"/>
  <c r="J140"/>
  <c r="K140"/>
  <c r="K139" s="1"/>
  <c r="K138" s="1"/>
  <c r="L140"/>
  <c r="L139" s="1"/>
  <c r="L138" s="1"/>
  <c r="I144"/>
  <c r="I143" s="1"/>
  <c r="J144"/>
  <c r="J143" s="1"/>
  <c r="I145"/>
  <c r="J145"/>
  <c r="K145"/>
  <c r="K144" s="1"/>
  <c r="K143" s="1"/>
  <c r="L145"/>
  <c r="L144" s="1"/>
  <c r="L143" s="1"/>
  <c r="I151"/>
  <c r="I150" s="1"/>
  <c r="I149" s="1"/>
  <c r="I148" s="1"/>
  <c r="J151"/>
  <c r="J150" s="1"/>
  <c r="K151"/>
  <c r="K150" s="1"/>
  <c r="L151"/>
  <c r="L150"/>
  <c r="L149" s="1"/>
  <c r="L148" s="1"/>
  <c r="I154"/>
  <c r="J154"/>
  <c r="I155"/>
  <c r="J155"/>
  <c r="K155"/>
  <c r="K154" s="1"/>
  <c r="L155"/>
  <c r="L154"/>
  <c r="K159"/>
  <c r="K158" s="1"/>
  <c r="I160"/>
  <c r="I159" s="1"/>
  <c r="I158" s="1"/>
  <c r="J160"/>
  <c r="J159"/>
  <c r="J158"/>
  <c r="J157" s="1"/>
  <c r="K160"/>
  <c r="L160"/>
  <c r="L159"/>
  <c r="L158"/>
  <c r="I164"/>
  <c r="I163" s="1"/>
  <c r="J164"/>
  <c r="J163" s="1"/>
  <c r="J162" s="1"/>
  <c r="K164"/>
  <c r="K163" s="1"/>
  <c r="L164"/>
  <c r="L163" s="1"/>
  <c r="J168"/>
  <c r="I169"/>
  <c r="I168"/>
  <c r="I162" s="1"/>
  <c r="I157" s="1"/>
  <c r="J169"/>
  <c r="K169"/>
  <c r="K168" s="1"/>
  <c r="L169"/>
  <c r="L168" s="1"/>
  <c r="K177"/>
  <c r="I178"/>
  <c r="I177" s="1"/>
  <c r="J178"/>
  <c r="J177" s="1"/>
  <c r="K178"/>
  <c r="L178"/>
  <c r="L177" s="1"/>
  <c r="I181"/>
  <c r="I180" s="1"/>
  <c r="J181"/>
  <c r="J180"/>
  <c r="K181"/>
  <c r="K180" s="1"/>
  <c r="L181"/>
  <c r="L180" s="1"/>
  <c r="J185"/>
  <c r="I186"/>
  <c r="I185" s="1"/>
  <c r="J186"/>
  <c r="K186"/>
  <c r="K185"/>
  <c r="L186"/>
  <c r="L185" s="1"/>
  <c r="J189"/>
  <c r="I190"/>
  <c r="I189" s="1"/>
  <c r="J190"/>
  <c r="K190"/>
  <c r="K189" s="1"/>
  <c r="L190"/>
  <c r="L189" s="1"/>
  <c r="I195"/>
  <c r="I194" s="1"/>
  <c r="J195"/>
  <c r="J194" s="1"/>
  <c r="K195"/>
  <c r="K194" s="1"/>
  <c r="L195"/>
  <c r="L194" s="1"/>
  <c r="I198"/>
  <c r="I197" s="1"/>
  <c r="J198"/>
  <c r="J197" s="1"/>
  <c r="I199"/>
  <c r="J199"/>
  <c r="K199"/>
  <c r="K198" s="1"/>
  <c r="K197" s="1"/>
  <c r="L199"/>
  <c r="L198" s="1"/>
  <c r="L197" s="1"/>
  <c r="I207"/>
  <c r="I206"/>
  <c r="J207"/>
  <c r="J206" s="1"/>
  <c r="J205" s="1"/>
  <c r="K207"/>
  <c r="K206" s="1"/>
  <c r="K205" s="1"/>
  <c r="L207"/>
  <c r="L206"/>
  <c r="I210"/>
  <c r="I211"/>
  <c r="J211"/>
  <c r="J210" s="1"/>
  <c r="K211"/>
  <c r="K210" s="1"/>
  <c r="L211"/>
  <c r="L210" s="1"/>
  <c r="L205" s="1"/>
  <c r="J217"/>
  <c r="J216" s="1"/>
  <c r="I218"/>
  <c r="I217" s="1"/>
  <c r="I216" s="1"/>
  <c r="J218"/>
  <c r="K218"/>
  <c r="K217" s="1"/>
  <c r="K216" s="1"/>
  <c r="L218"/>
  <c r="L217"/>
  <c r="L216" s="1"/>
  <c r="K221"/>
  <c r="K220" s="1"/>
  <c r="I222"/>
  <c r="I221" s="1"/>
  <c r="I220" s="1"/>
  <c r="J222"/>
  <c r="J221"/>
  <c r="J220"/>
  <c r="K222"/>
  <c r="L222"/>
  <c r="L221"/>
  <c r="L220"/>
  <c r="I229"/>
  <c r="I228" s="1"/>
  <c r="J229"/>
  <c r="J228" s="1"/>
  <c r="K229"/>
  <c r="K228" s="1"/>
  <c r="L229"/>
  <c r="L228" s="1"/>
  <c r="L227" s="1"/>
  <c r="L226" s="1"/>
  <c r="I235"/>
  <c r="I234" s="1"/>
  <c r="J235"/>
  <c r="J234" s="1"/>
  <c r="K235"/>
  <c r="K234" s="1"/>
  <c r="L235"/>
  <c r="L234" s="1"/>
  <c r="I239"/>
  <c r="I238" s="1"/>
  <c r="J239"/>
  <c r="J238" s="1"/>
  <c r="K239"/>
  <c r="K238" s="1"/>
  <c r="L239"/>
  <c r="L238" s="1"/>
  <c r="I242"/>
  <c r="I243"/>
  <c r="J243"/>
  <c r="J242" s="1"/>
  <c r="K243"/>
  <c r="K242" s="1"/>
  <c r="L243"/>
  <c r="L242" s="1"/>
  <c r="J246"/>
  <c r="K246"/>
  <c r="I248"/>
  <c r="I246" s="1"/>
  <c r="J248"/>
  <c r="K248"/>
  <c r="L248"/>
  <c r="L246" s="1"/>
  <c r="I250"/>
  <c r="I251"/>
  <c r="J251"/>
  <c r="J250"/>
  <c r="K251"/>
  <c r="K250" s="1"/>
  <c r="L251"/>
  <c r="L250" s="1"/>
  <c r="I253"/>
  <c r="J253"/>
  <c r="I254"/>
  <c r="J254"/>
  <c r="K254"/>
  <c r="K253" s="1"/>
  <c r="L254"/>
  <c r="L253" s="1"/>
  <c r="J258"/>
  <c r="K258"/>
  <c r="K257" s="1"/>
  <c r="I259"/>
  <c r="I258" s="1"/>
  <c r="J259"/>
  <c r="K259"/>
  <c r="L259"/>
  <c r="L258" s="1"/>
  <c r="I264"/>
  <c r="I265"/>
  <c r="J265"/>
  <c r="J264"/>
  <c r="K265"/>
  <c r="K264" s="1"/>
  <c r="L265"/>
  <c r="L264" s="1"/>
  <c r="I268"/>
  <c r="J268"/>
  <c r="I269"/>
  <c r="J269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J257" s="1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J316" s="1"/>
  <c r="K318"/>
  <c r="K317" s="1"/>
  <c r="L318"/>
  <c r="L317"/>
  <c r="I323"/>
  <c r="I322" s="1"/>
  <c r="I316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I34" i="1"/>
  <c r="I33" s="1"/>
  <c r="I32" s="1"/>
  <c r="I31" s="1"/>
  <c r="J34"/>
  <c r="J33"/>
  <c r="J32" s="1"/>
  <c r="K34"/>
  <c r="K33"/>
  <c r="K32" s="1"/>
  <c r="K31" s="1"/>
  <c r="L34"/>
  <c r="L33"/>
  <c r="L32"/>
  <c r="I39"/>
  <c r="I38" s="1"/>
  <c r="I37" s="1"/>
  <c r="J39"/>
  <c r="J38"/>
  <c r="J37" s="1"/>
  <c r="K39"/>
  <c r="K38"/>
  <c r="K37"/>
  <c r="L39"/>
  <c r="L38"/>
  <c r="L37"/>
  <c r="I43"/>
  <c r="I42" s="1"/>
  <c r="I41" s="1"/>
  <c r="J43"/>
  <c r="J42" s="1"/>
  <c r="J41" s="1"/>
  <c r="I44"/>
  <c r="J44"/>
  <c r="K44"/>
  <c r="K43" s="1"/>
  <c r="K42" s="1"/>
  <c r="K41" s="1"/>
  <c r="L44"/>
  <c r="L43" s="1"/>
  <c r="L42" s="1"/>
  <c r="L41"/>
  <c r="I67"/>
  <c r="I66" s="1"/>
  <c r="I65" s="1"/>
  <c r="J67"/>
  <c r="J66" s="1"/>
  <c r="K67"/>
  <c r="K66" s="1"/>
  <c r="L67"/>
  <c r="L66"/>
  <c r="L65" s="1"/>
  <c r="I72"/>
  <c r="I71" s="1"/>
  <c r="J72"/>
  <c r="J71" s="1"/>
  <c r="K72"/>
  <c r="K71" s="1"/>
  <c r="L72"/>
  <c r="L71"/>
  <c r="I77"/>
  <c r="I76" s="1"/>
  <c r="J77"/>
  <c r="J76" s="1"/>
  <c r="K77"/>
  <c r="K76"/>
  <c r="L77"/>
  <c r="L76" s="1"/>
  <c r="I83"/>
  <c r="I82"/>
  <c r="I81" s="1"/>
  <c r="J83"/>
  <c r="J82"/>
  <c r="J81"/>
  <c r="K83"/>
  <c r="K82" s="1"/>
  <c r="K81" s="1"/>
  <c r="L83"/>
  <c r="L82" s="1"/>
  <c r="L81" s="1"/>
  <c r="L64" s="1"/>
  <c r="I86"/>
  <c r="I85" s="1"/>
  <c r="J85"/>
  <c r="I88"/>
  <c r="I87" s="1"/>
  <c r="J88"/>
  <c r="J87" s="1"/>
  <c r="J86" s="1"/>
  <c r="K88"/>
  <c r="K87"/>
  <c r="K86" s="1"/>
  <c r="K85" s="1"/>
  <c r="L88"/>
  <c r="L87"/>
  <c r="L86"/>
  <c r="L85" s="1"/>
  <c r="I96"/>
  <c r="I95"/>
  <c r="I94" s="1"/>
  <c r="J96"/>
  <c r="J95"/>
  <c r="J94"/>
  <c r="J93" s="1"/>
  <c r="K96"/>
  <c r="K95" s="1"/>
  <c r="K94" s="1"/>
  <c r="L96"/>
  <c r="L95" s="1"/>
  <c r="L94" s="1"/>
  <c r="L93" s="1"/>
  <c r="I101"/>
  <c r="I100"/>
  <c r="I99"/>
  <c r="J101"/>
  <c r="J100"/>
  <c r="J99"/>
  <c r="K101"/>
  <c r="K100" s="1"/>
  <c r="K99" s="1"/>
  <c r="L101"/>
  <c r="L100"/>
  <c r="L99" s="1"/>
  <c r="I106"/>
  <c r="I105"/>
  <c r="I104" s="1"/>
  <c r="J106"/>
  <c r="J105"/>
  <c r="J104"/>
  <c r="K106"/>
  <c r="K105" s="1"/>
  <c r="K104" s="1"/>
  <c r="L106"/>
  <c r="L105" s="1"/>
  <c r="L104" s="1"/>
  <c r="I110"/>
  <c r="I109" s="1"/>
  <c r="I112"/>
  <c r="I111" s="1"/>
  <c r="J112"/>
  <c r="J111" s="1"/>
  <c r="J110" s="1"/>
  <c r="K112"/>
  <c r="K111" s="1"/>
  <c r="K110" s="1"/>
  <c r="L112"/>
  <c r="L111"/>
  <c r="L110" s="1"/>
  <c r="I115"/>
  <c r="J116"/>
  <c r="J115" s="1"/>
  <c r="I117"/>
  <c r="I116" s="1"/>
  <c r="J117"/>
  <c r="K117"/>
  <c r="K116" s="1"/>
  <c r="K115" s="1"/>
  <c r="L117"/>
  <c r="L116" s="1"/>
  <c r="L115" s="1"/>
  <c r="J120"/>
  <c r="J119" s="1"/>
  <c r="I121"/>
  <c r="I120" s="1"/>
  <c r="I119" s="1"/>
  <c r="J121"/>
  <c r="K121"/>
  <c r="K120" s="1"/>
  <c r="K119" s="1"/>
  <c r="L121"/>
  <c r="L120"/>
  <c r="L119" s="1"/>
  <c r="I125"/>
  <c r="I124" s="1"/>
  <c r="I123" s="1"/>
  <c r="J125"/>
  <c r="J124" s="1"/>
  <c r="J123" s="1"/>
  <c r="J109" s="1"/>
  <c r="K125"/>
  <c r="K124" s="1"/>
  <c r="K123" s="1"/>
  <c r="L125"/>
  <c r="L124" s="1"/>
  <c r="L123" s="1"/>
  <c r="I127"/>
  <c r="I129"/>
  <c r="I128" s="1"/>
  <c r="J129"/>
  <c r="J128" s="1"/>
  <c r="J127" s="1"/>
  <c r="K129"/>
  <c r="K128" s="1"/>
  <c r="K127" s="1"/>
  <c r="L129"/>
  <c r="L128"/>
  <c r="L127" s="1"/>
  <c r="I135"/>
  <c r="I134"/>
  <c r="I133" s="1"/>
  <c r="J135"/>
  <c r="J134"/>
  <c r="J133"/>
  <c r="J132" s="1"/>
  <c r="K135"/>
  <c r="K134" s="1"/>
  <c r="K133" s="1"/>
  <c r="L135"/>
  <c r="L134" s="1"/>
  <c r="L133" s="1"/>
  <c r="L132" s="1"/>
  <c r="I140"/>
  <c r="I139"/>
  <c r="I138"/>
  <c r="J140"/>
  <c r="J139"/>
  <c r="J138"/>
  <c r="K140"/>
  <c r="K139" s="1"/>
  <c r="K138" s="1"/>
  <c r="K132" s="1"/>
  <c r="L140"/>
  <c r="L139"/>
  <c r="L138" s="1"/>
  <c r="I145"/>
  <c r="I144"/>
  <c r="I143" s="1"/>
  <c r="J145"/>
  <c r="J144" s="1"/>
  <c r="J143" s="1"/>
  <c r="K145"/>
  <c r="K144" s="1"/>
  <c r="K143" s="1"/>
  <c r="L145"/>
  <c r="L144"/>
  <c r="L143" s="1"/>
  <c r="I151"/>
  <c r="I150" s="1"/>
  <c r="I149" s="1"/>
  <c r="I148" s="1"/>
  <c r="J151"/>
  <c r="J150" s="1"/>
  <c r="K151"/>
  <c r="K150"/>
  <c r="L151"/>
  <c r="L150"/>
  <c r="L149" s="1"/>
  <c r="L148" s="1"/>
  <c r="I155"/>
  <c r="I154"/>
  <c r="J155"/>
  <c r="J154" s="1"/>
  <c r="K155"/>
  <c r="K154"/>
  <c r="K149" s="1"/>
  <c r="K148" s="1"/>
  <c r="L155"/>
  <c r="L154" s="1"/>
  <c r="J159"/>
  <c r="J158" s="1"/>
  <c r="I160"/>
  <c r="I159" s="1"/>
  <c r="I158" s="1"/>
  <c r="J160"/>
  <c r="K160"/>
  <c r="K159" s="1"/>
  <c r="K158" s="1"/>
  <c r="L160"/>
  <c r="L159"/>
  <c r="L158" s="1"/>
  <c r="I164"/>
  <c r="I163" s="1"/>
  <c r="I162" s="1"/>
  <c r="J164"/>
  <c r="J163" s="1"/>
  <c r="J162" s="1"/>
  <c r="J157" s="1"/>
  <c r="K164"/>
  <c r="K163" s="1"/>
  <c r="L164"/>
  <c r="L163" s="1"/>
  <c r="L162" s="1"/>
  <c r="I169"/>
  <c r="I168"/>
  <c r="J169"/>
  <c r="J168" s="1"/>
  <c r="K169"/>
  <c r="K168"/>
  <c r="L169"/>
  <c r="L168" s="1"/>
  <c r="I178"/>
  <c r="I177"/>
  <c r="J178"/>
  <c r="J177" s="1"/>
  <c r="J176" s="1"/>
  <c r="K178"/>
  <c r="K177"/>
  <c r="K176" s="1"/>
  <c r="L178"/>
  <c r="L177" s="1"/>
  <c r="J180"/>
  <c r="I181"/>
  <c r="I180" s="1"/>
  <c r="J181"/>
  <c r="K181"/>
  <c r="K180"/>
  <c r="L181"/>
  <c r="L180" s="1"/>
  <c r="I186"/>
  <c r="I185"/>
  <c r="J186"/>
  <c r="J185" s="1"/>
  <c r="K186"/>
  <c r="K185"/>
  <c r="L186"/>
  <c r="L185" s="1"/>
  <c r="J189"/>
  <c r="I190"/>
  <c r="I189" s="1"/>
  <c r="J190"/>
  <c r="K190"/>
  <c r="K189"/>
  <c r="L190"/>
  <c r="L189" s="1"/>
  <c r="I195"/>
  <c r="I194"/>
  <c r="J195"/>
  <c r="J194" s="1"/>
  <c r="K195"/>
  <c r="K194"/>
  <c r="L195"/>
  <c r="L194" s="1"/>
  <c r="I199"/>
  <c r="I198"/>
  <c r="I197"/>
  <c r="J199"/>
  <c r="J198"/>
  <c r="J197"/>
  <c r="K199"/>
  <c r="K198" s="1"/>
  <c r="K197" s="1"/>
  <c r="L199"/>
  <c r="L198"/>
  <c r="L197" s="1"/>
  <c r="I207"/>
  <c r="I206"/>
  <c r="I205" s="1"/>
  <c r="J207"/>
  <c r="J206"/>
  <c r="K207"/>
  <c r="K206" s="1"/>
  <c r="L207"/>
  <c r="L206"/>
  <c r="I210"/>
  <c r="I211"/>
  <c r="J211"/>
  <c r="J210" s="1"/>
  <c r="J205" s="1"/>
  <c r="K211"/>
  <c r="K210" s="1"/>
  <c r="L211"/>
  <c r="L210"/>
  <c r="I217"/>
  <c r="I216" s="1"/>
  <c r="I218"/>
  <c r="J218"/>
  <c r="J217" s="1"/>
  <c r="J216" s="1"/>
  <c r="K218"/>
  <c r="K217"/>
  <c r="K216"/>
  <c r="L218"/>
  <c r="L217"/>
  <c r="L216"/>
  <c r="J220"/>
  <c r="I222"/>
  <c r="I221" s="1"/>
  <c r="I220" s="1"/>
  <c r="J222"/>
  <c r="J221" s="1"/>
  <c r="K222"/>
  <c r="K221"/>
  <c r="K220"/>
  <c r="L222"/>
  <c r="L221" s="1"/>
  <c r="L220"/>
  <c r="I229"/>
  <c r="I228" s="1"/>
  <c r="J229"/>
  <c r="J228"/>
  <c r="K229"/>
  <c r="K228" s="1"/>
  <c r="L229"/>
  <c r="L228"/>
  <c r="L227" s="1"/>
  <c r="L226" s="1"/>
  <c r="I234"/>
  <c r="I235"/>
  <c r="J235"/>
  <c r="J234" s="1"/>
  <c r="K235"/>
  <c r="K234" s="1"/>
  <c r="L235"/>
  <c r="L234"/>
  <c r="I239"/>
  <c r="I238" s="1"/>
  <c r="J239"/>
  <c r="J238"/>
  <c r="K239"/>
  <c r="K238" s="1"/>
  <c r="L239"/>
  <c r="L238"/>
  <c r="I242"/>
  <c r="I243"/>
  <c r="J243"/>
  <c r="J242" s="1"/>
  <c r="K243"/>
  <c r="K242" s="1"/>
  <c r="L243"/>
  <c r="L242"/>
  <c r="I248"/>
  <c r="I246" s="1"/>
  <c r="J248"/>
  <c r="J246"/>
  <c r="K248"/>
  <c r="K246" s="1"/>
  <c r="L248"/>
  <c r="L246"/>
  <c r="I250"/>
  <c r="I251"/>
  <c r="J251"/>
  <c r="J250" s="1"/>
  <c r="K251"/>
  <c r="K250" s="1"/>
  <c r="L251"/>
  <c r="L250"/>
  <c r="I254"/>
  <c r="I253" s="1"/>
  <c r="J254"/>
  <c r="J253"/>
  <c r="K254"/>
  <c r="K253" s="1"/>
  <c r="L254"/>
  <c r="L253"/>
  <c r="I259"/>
  <c r="I258" s="1"/>
  <c r="J259"/>
  <c r="J258"/>
  <c r="K259"/>
  <c r="K258" s="1"/>
  <c r="K257" s="1"/>
  <c r="L259"/>
  <c r="L258"/>
  <c r="I264"/>
  <c r="I265"/>
  <c r="J265"/>
  <c r="J264" s="1"/>
  <c r="K265"/>
  <c r="K264" s="1"/>
  <c r="L265"/>
  <c r="L264"/>
  <c r="I269"/>
  <c r="I268" s="1"/>
  <c r="J269"/>
  <c r="J268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L287" s="1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K318"/>
  <c r="K317" s="1"/>
  <c r="K316" s="1"/>
  <c r="L318"/>
  <c r="L317"/>
  <c r="I323"/>
  <c r="I322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J288" i="3"/>
  <c r="K288"/>
  <c r="J257"/>
  <c r="I227"/>
  <c r="I174"/>
  <c r="I173"/>
  <c r="L155"/>
  <c r="I147"/>
  <c r="I146" s="1"/>
  <c r="I63"/>
  <c r="I62"/>
  <c r="J91"/>
  <c r="J31"/>
  <c r="L288"/>
  <c r="I155"/>
  <c r="L227"/>
  <c r="L130"/>
  <c r="L63"/>
  <c r="L62"/>
  <c r="K257"/>
  <c r="K227"/>
  <c r="K130"/>
  <c r="K63"/>
  <c r="K62"/>
  <c r="K31"/>
  <c r="I227" i="2"/>
  <c r="I93"/>
  <c r="K287"/>
  <c r="J227"/>
  <c r="J226" s="1"/>
  <c r="J174" s="1"/>
  <c r="I176"/>
  <c r="J149"/>
  <c r="J148"/>
  <c r="J287"/>
  <c r="J286" s="1"/>
  <c r="I205"/>
  <c r="J176"/>
  <c r="J175"/>
  <c r="J64"/>
  <c r="I287"/>
  <c r="I286" s="1"/>
  <c r="I132"/>
  <c r="K65"/>
  <c r="K64" s="1"/>
  <c r="L257"/>
  <c r="L176"/>
  <c r="L175" s="1"/>
  <c r="L93"/>
  <c r="L132"/>
  <c r="L31"/>
  <c r="L316" i="1"/>
  <c r="J227"/>
  <c r="J31"/>
  <c r="K287"/>
  <c r="I227"/>
  <c r="I132"/>
  <c r="J316"/>
  <c r="J287"/>
  <c r="J257"/>
  <c r="J65"/>
  <c r="J64" s="1"/>
  <c r="I316"/>
  <c r="I286" s="1"/>
  <c r="I287"/>
  <c r="I257"/>
  <c r="I226" s="1"/>
  <c r="I176"/>
  <c r="I93"/>
  <c r="L109"/>
  <c r="L257"/>
  <c r="L205"/>
  <c r="L176"/>
  <c r="L175"/>
  <c r="L31"/>
  <c r="K109"/>
  <c r="K227"/>
  <c r="K205"/>
  <c r="K175"/>
  <c r="K93"/>
  <c r="K65"/>
  <c r="K64"/>
  <c r="K173" i="3"/>
  <c r="K287"/>
  <c r="L286" i="1"/>
  <c r="J286"/>
  <c r="K286"/>
  <c r="J130" i="5" l="1"/>
  <c r="J30" s="1"/>
  <c r="J344" s="1"/>
  <c r="L174" i="2"/>
  <c r="L30" i="1"/>
  <c r="L344" s="1"/>
  <c r="I157"/>
  <c r="I64"/>
  <c r="I30"/>
  <c r="L174"/>
  <c r="I175" i="2"/>
  <c r="J175" i="1"/>
  <c r="J174" s="1"/>
  <c r="L109" i="2"/>
  <c r="L30" i="3"/>
  <c r="L157" i="1"/>
  <c r="I175"/>
  <c r="I174" s="1"/>
  <c r="K226"/>
  <c r="K174" s="1"/>
  <c r="J226"/>
  <c r="L226" i="3"/>
  <c r="K157" i="1"/>
  <c r="K30" s="1"/>
  <c r="K344" s="1"/>
  <c r="K176" i="2"/>
  <c r="K175" s="1"/>
  <c r="K162"/>
  <c r="K157"/>
  <c r="J93"/>
  <c r="J155" i="3"/>
  <c r="K162" i="1"/>
  <c r="J149"/>
  <c r="J148" s="1"/>
  <c r="J30" s="1"/>
  <c r="J344" s="1"/>
  <c r="I257" i="2"/>
  <c r="I226" s="1"/>
  <c r="J316" i="3"/>
  <c r="J287" s="1"/>
  <c r="L174"/>
  <c r="L173" s="1"/>
  <c r="K155"/>
  <c r="K107"/>
  <c r="I31"/>
  <c r="I30" s="1"/>
  <c r="L287"/>
  <c r="J31" i="2"/>
  <c r="I257" i="3"/>
  <c r="I226" s="1"/>
  <c r="I172" s="1"/>
  <c r="K91"/>
  <c r="K30" s="1"/>
  <c r="I91"/>
  <c r="K226"/>
  <c r="K172" s="1"/>
  <c r="K316" i="2"/>
  <c r="K286" s="1"/>
  <c r="L316"/>
  <c r="L287"/>
  <c r="L286" s="1"/>
  <c r="K227"/>
  <c r="K226" s="1"/>
  <c r="L162"/>
  <c r="L157" s="1"/>
  <c r="K132"/>
  <c r="K31"/>
  <c r="I31"/>
  <c r="I30" s="1"/>
  <c r="I288" i="3"/>
  <c r="I287" s="1"/>
  <c r="J227"/>
  <c r="J226" s="1"/>
  <c r="L107"/>
  <c r="L91"/>
  <c r="K149" i="2"/>
  <c r="K148" s="1"/>
  <c r="J174" i="3"/>
  <c r="J173" s="1"/>
  <c r="J130"/>
  <c r="J107"/>
  <c r="J63"/>
  <c r="J62" s="1"/>
  <c r="J30" s="1"/>
  <c r="L147"/>
  <c r="L146" s="1"/>
  <c r="K344" l="1"/>
  <c r="I344"/>
  <c r="K174" i="2"/>
  <c r="I344"/>
  <c r="L30"/>
  <c r="L344" s="1"/>
  <c r="K30"/>
  <c r="K344" s="1"/>
  <c r="J30"/>
  <c r="J344" s="1"/>
  <c r="J344" i="3"/>
  <c r="I344" i="1"/>
  <c r="J172" i="3"/>
  <c r="L172"/>
  <c r="L344" s="1"/>
  <c r="I174" i="2"/>
</calcChain>
</file>

<file path=xl/sharedStrings.xml><?xml version="1.0" encoding="utf-8"?>
<sst xmlns="http://schemas.openxmlformats.org/spreadsheetml/2006/main" count="3918" uniqueCount="226">
  <si>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</si>
  <si>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</si>
  <si>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</si>
  <si>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</si>
  <si>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</si>
  <si>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</si>
  <si>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</si>
  <si>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</si>
  <si>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</si>
  <si>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</si>
  <si>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</si>
  <si>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</si>
  <si>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</si>
  <si>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</si>
  <si>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</si>
  <si>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</si>
  <si>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</si>
  <si>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</si>
  <si>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</si>
  <si>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</si>
  <si>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</si>
  <si>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</si>
  <si>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</si>
  <si>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</si>
  <si>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</si>
  <si>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</si>
  <si>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</si>
  <si>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</si>
  <si>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</si>
  <si>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</si>
  <si>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</si>
  <si>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</si>
  <si>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</si>
  <si>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</si>
  <si>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</si>
  <si>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</si>
  <si>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</si>
  <si>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</si>
  <si>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</si>
  <si>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</si>
  <si>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</si>
  <si>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</si>
  <si>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</si>
  <si>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</si>
  <si>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</si>
  <si>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</si>
  <si>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</si>
  <si>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</si>
  <si>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</si>
  <si>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</si>
  <si>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</si>
  <si>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</si>
  <si>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</si>
  <si>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</si>
  <si>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</si>
  <si>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</si>
  <si>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</si>
  <si>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</si>
  <si>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</si>
  <si>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</si>
  <si>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</si>
  <si>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</si>
  <si>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</si>
  <si>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</si>
  <si>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</si>
  <si>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</si>
  <si>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</si>
  <si>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</si>
  <si>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</si>
  <si>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</si>
  <si>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</si>
  <si>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</si>
  <si>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</si>
  <si>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</si>
  <si>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</si>
  <si>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</si>
  <si>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</si>
  <si>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</si>
  <si>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</si>
  <si>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</si>
  <si>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</si>
  <si>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</si>
  <si>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</si>
  <si>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</si>
  <si>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</si>
  <si>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</si>
  <si>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</si>
  <si>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</si>
  <si>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</si>
  <si>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</si>
  <si>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</si>
  <si>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</si>
  <si>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</si>
  <si>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</si>
  <si>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</si>
  <si>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</si>
  <si>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</si>
  <si>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</si>
  <si>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</si>
  <si>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</si>
  <si>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</si>
  <si>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</si>
  <si>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</si>
  <si>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</si>
  <si>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</si>
  <si>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</si>
  <si>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</si>
  <si>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</si>
  <si>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</si>
  <si>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</si>
  <si>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</si>
  <si>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</si>
  <si>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</si>
  <si>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</si>
  <si>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</si>
  <si>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</si>
  <si>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</si>
  <si>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</si>
  <si>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</si>
  <si>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</si>
  <si>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</si>
  <si>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</si>
  <si>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</si>
  <si>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</si>
  <si>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</si>
  <si>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</si>
  <si>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</si>
  <si>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</si>
  <si>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</si>
  <si>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</si>
  <si>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</si>
  <si>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</si>
  <si>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</si>
  <si>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</si>
  <si>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</si>
  <si>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</si>
  <si>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</si>
  <si>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</si>
  <si>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</si>
  <si>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</si>
  <si>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</si>
  <si>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</si>
  <si>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</si>
  <si>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</si>
  <si>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</si>
  <si>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</si>
  <si>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</si>
  <si>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</si>
  <si>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</si>
  <si>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</si>
  <si>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</si>
  <si>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</si>
  <si>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</si>
  <si>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</si>
  <si>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</si>
  <si>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</si>
  <si>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</si>
  <si>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</si>
  <si>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</si>
  <si>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</si>
  <si>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</si>
  <si>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</si>
  <si>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</si>
  <si>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</si>
  <si>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</si>
  <si>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</si>
  <si>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</si>
  <si>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</si>
  <si>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</si>
  <si>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</si>
  <si>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</si>
  <si>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</si>
  <si>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</si>
  <si>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</si>
  <si>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</si>
  <si>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</si>
  <si>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</si>
  <si>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</si>
  <si>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</si>
  <si>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</si>
  <si>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</si>
  <si>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</si>
  <si>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</si>
  <si>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</si>
  <si>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</si>
  <si>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</si>
  <si>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>Ilgalaikio materialiojo ir nematerialiojo turto nuoma (įskaitant veiklos nuomą)</t>
  </si>
  <si>
    <t xml:space="preserve">Apmokėjimas  ekspertams ir konsultantams </t>
  </si>
  <si>
    <t>Karinės atsargos</t>
  </si>
  <si>
    <t>Turto vertinimo paslaugų apmokėjimas</t>
  </si>
  <si>
    <t>2014 m. lapkričio 28 d. įsak. Nr. 1K- 407 redakcija)</t>
  </si>
  <si>
    <t xml:space="preserve">Vilniaus miesto socialinės paramos centras,190997565, Kauno g.3 </t>
  </si>
  <si>
    <t xml:space="preserve">                                                                                                     (data)</t>
  </si>
  <si>
    <t>09</t>
  </si>
  <si>
    <t>01</t>
  </si>
  <si>
    <t>sąmata 6000610 ( Specialioji pr.-lėšų surinkimas)</t>
  </si>
  <si>
    <t>Vyriausiasis buhalteris</t>
  </si>
  <si>
    <t xml:space="preserve"> Diana Radzevičienė</t>
  </si>
  <si>
    <t xml:space="preserve">                                                                                                  (data)</t>
  </si>
  <si>
    <t>190997565</t>
  </si>
  <si>
    <t>Sąmata 6000470 ( Centro išlaikymas)</t>
  </si>
  <si>
    <t xml:space="preserve">                                                                                                 (data)</t>
  </si>
  <si>
    <t>02</t>
  </si>
  <si>
    <t xml:space="preserve">                                                                                                   (data)</t>
  </si>
  <si>
    <t>188712831</t>
  </si>
  <si>
    <t>07</t>
  </si>
  <si>
    <t>Socialinės apsaugos plėtojimas, skurdo ir socialinės atskirties mažinimas</t>
  </si>
  <si>
    <t>0266</t>
  </si>
  <si>
    <t>10</t>
  </si>
  <si>
    <t>04</t>
  </si>
  <si>
    <t>Sąmata 6000110 ( darbas su rizikos šeimomis)</t>
  </si>
  <si>
    <t xml:space="preserve">                                                                                                    (data)</t>
  </si>
  <si>
    <t>Jurgita Gajauskienė</t>
  </si>
  <si>
    <t>11</t>
  </si>
  <si>
    <t>06</t>
  </si>
  <si>
    <t>Direktorė</t>
  </si>
  <si>
    <t>2017 M. KOVO 31 D.</t>
  </si>
  <si>
    <t>I ketv.</t>
  </si>
  <si>
    <t>2017 03 31</t>
  </si>
  <si>
    <t>Sąmata 6000460 ( Centro Paslaugų namuose tarnybos išlaikymas)</t>
  </si>
  <si>
    <t>Sąmata 6000160 ( piniginės pašalpos socialiai pažeidžiamiems asmenims)</t>
  </si>
  <si>
    <t>Iketv.</t>
  </si>
  <si>
    <t>Sąmata 6000092 ( socialinė globa asmenims su sunkia negalia namuose)</t>
  </si>
  <si>
    <t>sąmata 6000554 ( Socialinės paramos centro spec.programos likučiai)</t>
  </si>
  <si>
    <t>64</t>
  </si>
  <si>
    <t>sąmata 6000726 ( Būsto pritaikymas neįgaliems žmonėms)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</si>
</sst>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1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vertAlign val="superscript"/>
      <sz val="14"/>
      <name val="Times New Roman"/>
      <family val="1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65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3" fillId="0" borderId="4" xfId="1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1" fontId="5" fillId="0" borderId="1" xfId="1" applyNumberFormat="1" applyFont="1" applyBorder="1" applyAlignment="1" applyProtection="1"/>
    <xf numFmtId="49" fontId="5" fillId="0" borderId="1" xfId="1" applyNumberFormat="1" applyFont="1" applyBorder="1" applyAlignment="1" applyProtection="1">
      <alignment horizontal="right"/>
    </xf>
    <xf numFmtId="49" fontId="8" fillId="0" borderId="8" xfId="1" applyNumberFormat="1" applyFont="1" applyBorder="1" applyAlignment="1" applyProtection="1"/>
    <xf numFmtId="49" fontId="8" fillId="0" borderId="1" xfId="1" applyNumberFormat="1" applyFont="1" applyBorder="1" applyAlignment="1" applyProtection="1"/>
    <xf numFmtId="3" fontId="8" fillId="0" borderId="10" xfId="1" applyNumberFormat="1" applyFont="1" applyBorder="1" applyAlignment="1" applyProtection="1">
      <alignment horizontal="left"/>
      <protection locked="0"/>
    </xf>
    <xf numFmtId="0" fontId="5" fillId="0" borderId="0" xfId="1" applyFont="1" applyBorder="1"/>
    <xf numFmtId="0" fontId="29" fillId="0" borderId="2" xfId="1" applyFont="1" applyBorder="1" applyAlignment="1">
      <alignment horizontal="center" vertical="top"/>
    </xf>
    <xf numFmtId="49" fontId="8" fillId="0" borderId="1" xfId="1" applyNumberFormat="1" applyFont="1" applyBorder="1" applyAlignment="1" applyProtection="1">
      <alignment horizontal="right"/>
    </xf>
    <xf numFmtId="49" fontId="8" fillId="0" borderId="0" xfId="1" applyNumberFormat="1" applyFont="1"/>
    <xf numFmtId="3" fontId="8" fillId="0" borderId="1" xfId="1" applyNumberFormat="1" applyFont="1" applyBorder="1" applyAlignment="1" applyProtection="1">
      <alignment horizontal="left"/>
    </xf>
    <xf numFmtId="49" fontId="8" fillId="0" borderId="10" xfId="1" applyNumberFormat="1" applyFont="1" applyBorder="1" applyAlignment="1" applyProtection="1">
      <alignment horizontal="left"/>
      <protection locked="0"/>
    </xf>
    <xf numFmtId="49" fontId="8" fillId="0" borderId="0" xfId="1" applyNumberFormat="1" applyFont="1" applyBorder="1"/>
    <xf numFmtId="49" fontId="7" fillId="0" borderId="1" xfId="1" applyNumberFormat="1" applyFont="1" applyBorder="1" applyAlignment="1" applyProtection="1">
      <alignment horizontal="right"/>
    </xf>
    <xf numFmtId="2" fontId="8" fillId="0" borderId="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 applyProtection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 wrapText="1"/>
    </xf>
    <xf numFmtId="2" fontId="7" fillId="2" borderId="9" xfId="1" applyNumberFormat="1" applyFont="1" applyFill="1" applyBorder="1" applyAlignment="1">
      <alignment horizontal="right" vertical="center" wrapText="1"/>
    </xf>
    <xf numFmtId="2" fontId="7" fillId="2" borderId="11" xfId="1" applyNumberFormat="1" applyFont="1" applyFill="1" applyBorder="1" applyAlignment="1">
      <alignment horizontal="right" vertical="center" wrapText="1"/>
    </xf>
    <xf numFmtId="2" fontId="8" fillId="2" borderId="1" xfId="1" applyNumberFormat="1" applyFont="1" applyFill="1" applyBorder="1" applyAlignment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 wrapText="1"/>
    </xf>
    <xf numFmtId="2" fontId="7" fillId="2" borderId="6" xfId="1" applyNumberFormat="1" applyFont="1" applyFill="1" applyBorder="1" applyAlignment="1">
      <alignment horizontal="right" vertical="center" wrapText="1"/>
    </xf>
    <xf numFmtId="2" fontId="8" fillId="2" borderId="11" xfId="1" applyNumberFormat="1" applyFont="1" applyFill="1" applyBorder="1" applyAlignment="1">
      <alignment horizontal="right" vertical="center" wrapText="1"/>
    </xf>
    <xf numFmtId="2" fontId="8" fillId="2" borderId="15" xfId="1" applyNumberFormat="1" applyFont="1" applyFill="1" applyBorder="1" applyAlignment="1">
      <alignment horizontal="right" vertical="center" wrapText="1"/>
    </xf>
    <xf numFmtId="2" fontId="8" fillId="2" borderId="3" xfId="1" applyNumberFormat="1" applyFont="1" applyFill="1" applyBorder="1" applyAlignment="1">
      <alignment horizontal="right" vertical="center" wrapText="1"/>
    </xf>
    <xf numFmtId="2" fontId="7" fillId="2" borderId="10" xfId="1" applyNumberFormat="1" applyFont="1" applyFill="1" applyBorder="1" applyAlignment="1">
      <alignment horizontal="right" vertical="center" wrapText="1"/>
    </xf>
    <xf numFmtId="2" fontId="8" fillId="2" borderId="7" xfId="1" applyNumberFormat="1" applyFont="1" applyFill="1" applyBorder="1" applyAlignment="1">
      <alignment horizontal="right" vertical="center" wrapText="1"/>
    </xf>
    <xf numFmtId="2" fontId="8" fillId="2" borderId="9" xfId="1" applyNumberFormat="1" applyFont="1" applyFill="1" applyBorder="1" applyAlignment="1">
      <alignment horizontal="right" vertical="center" wrapText="1"/>
    </xf>
    <xf numFmtId="2" fontId="8" fillId="2" borderId="4" xfId="1" applyNumberFormat="1" applyFont="1" applyFill="1" applyBorder="1" applyAlignment="1">
      <alignment horizontal="right" vertical="center" wrapText="1"/>
    </xf>
    <xf numFmtId="0" fontId="14" fillId="0" borderId="2" xfId="1" applyFont="1" applyBorder="1" applyAlignment="1">
      <alignment horizontal="left" vertical="center" wrapText="1"/>
    </xf>
    <xf numFmtId="2" fontId="8" fillId="2" borderId="13" xfId="1" applyNumberFormat="1" applyFont="1" applyFill="1" applyBorder="1" applyAlignment="1">
      <alignment horizontal="right" vertical="center" wrapText="1"/>
    </xf>
    <xf numFmtId="2" fontId="8" fillId="2" borderId="6" xfId="1" applyNumberFormat="1" applyFont="1" applyFill="1" applyBorder="1" applyAlignment="1">
      <alignment horizontal="right" vertical="center" wrapText="1"/>
    </xf>
    <xf numFmtId="2" fontId="8" fillId="2" borderId="5" xfId="1" applyNumberFormat="1" applyFont="1" applyFill="1" applyBorder="1" applyAlignment="1">
      <alignment horizontal="right" vertical="center" wrapText="1"/>
    </xf>
    <xf numFmtId="2" fontId="8" fillId="2" borderId="10" xfId="1" applyNumberFormat="1" applyFont="1" applyFill="1" applyBorder="1" applyAlignment="1">
      <alignment horizontal="right" vertical="center" wrapText="1"/>
    </xf>
    <xf numFmtId="2" fontId="8" fillId="0" borderId="6" xfId="1" applyNumberFormat="1" applyFont="1" applyBorder="1" applyAlignment="1" applyProtection="1">
      <alignment horizontal="right" vertical="center" wrapText="1"/>
    </xf>
    <xf numFmtId="2" fontId="8" fillId="0" borderId="1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>
      <alignment horizontal="right" vertical="center" wrapText="1"/>
    </xf>
    <xf numFmtId="2" fontId="8" fillId="0" borderId="6" xfId="1" applyNumberFormat="1" applyFont="1" applyBorder="1" applyAlignment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 wrapText="1"/>
    </xf>
    <xf numFmtId="2" fontId="8" fillId="0" borderId="10" xfId="1" applyNumberFormat="1" applyFont="1" applyBorder="1" applyAlignment="1">
      <alignment horizontal="right" vertical="center" wrapText="1"/>
    </xf>
    <xf numFmtId="2" fontId="8" fillId="0" borderId="10" xfId="1" applyNumberFormat="1" applyFont="1" applyBorder="1" applyAlignment="1" applyProtection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/>
    </xf>
    <xf numFmtId="0" fontId="5" fillId="0" borderId="0" xfId="1" applyFont="1"/>
    <xf numFmtId="2" fontId="8" fillId="0" borderId="3" xfId="1" applyNumberFormat="1" applyFont="1" applyBorder="1" applyAlignment="1" applyProtection="1">
      <alignment horizontal="right"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30" fillId="0" borderId="0" xfId="0" applyFont="1"/>
    <xf numFmtId="0" fontId="3" fillId="0" borderId="4" xfId="1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5" fillId="0" borderId="2" xfId="2" applyFont="1" applyBorder="1" applyAlignment="1" applyProtection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4" fillId="0" borderId="2" xfId="0" applyFont="1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4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34" t="s">
        <v>176</v>
      </c>
      <c r="K1" s="335"/>
      <c r="L1" s="335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35"/>
      <c r="K2" s="335"/>
      <c r="L2" s="335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35"/>
      <c r="K3" s="335"/>
      <c r="L3" s="335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35"/>
      <c r="K4" s="335"/>
      <c r="L4" s="335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35"/>
      <c r="K5" s="335"/>
      <c r="L5" s="335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51"/>
      <c r="H6" s="352"/>
      <c r="I6" s="352"/>
      <c r="J6" s="352"/>
      <c r="K6" s="35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57" t="s">
        <v>161</v>
      </c>
      <c r="H8" s="357"/>
      <c r="I8" s="357"/>
      <c r="J8" s="357"/>
      <c r="K8" s="35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55" t="s">
        <v>163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56" t="s">
        <v>164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56" t="s">
        <v>165</v>
      </c>
      <c r="H15" s="356"/>
      <c r="I15" s="356"/>
      <c r="J15" s="356"/>
      <c r="K15" s="356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49" t="s">
        <v>166</v>
      </c>
      <c r="H16" s="349"/>
      <c r="I16" s="349"/>
      <c r="J16" s="349"/>
      <c r="K16" s="34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53"/>
      <c r="H17" s="354"/>
      <c r="I17" s="354"/>
      <c r="J17" s="354"/>
      <c r="K17" s="354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1"/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32"/>
      <c r="D22" s="333"/>
      <c r="E22" s="333"/>
      <c r="F22" s="333"/>
      <c r="G22" s="333"/>
      <c r="H22" s="333"/>
      <c r="I22" s="333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50" t="s">
        <v>7</v>
      </c>
      <c r="H25" s="350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14">
        <v>1</v>
      </c>
      <c r="B54" s="315"/>
      <c r="C54" s="315"/>
      <c r="D54" s="315"/>
      <c r="E54" s="315"/>
      <c r="F54" s="316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25">
        <v>1</v>
      </c>
      <c r="B90" s="326"/>
      <c r="C90" s="326"/>
      <c r="D90" s="326"/>
      <c r="E90" s="326"/>
      <c r="F90" s="327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17">
        <v>1</v>
      </c>
      <c r="B131" s="315"/>
      <c r="C131" s="315"/>
      <c r="D131" s="315"/>
      <c r="E131" s="315"/>
      <c r="F131" s="316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14">
        <v>1</v>
      </c>
      <c r="B171" s="315"/>
      <c r="C171" s="315"/>
      <c r="D171" s="315"/>
      <c r="E171" s="315"/>
      <c r="F171" s="316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17">
        <v>1</v>
      </c>
      <c r="B208" s="315"/>
      <c r="C208" s="315"/>
      <c r="D208" s="315"/>
      <c r="E208" s="315"/>
      <c r="F208" s="316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17">
        <v>1</v>
      </c>
      <c r="B247" s="315"/>
      <c r="C247" s="315"/>
      <c r="D247" s="315"/>
      <c r="E247" s="315"/>
      <c r="F247" s="316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17">
        <v>1</v>
      </c>
      <c r="B288" s="315"/>
      <c r="C288" s="315"/>
      <c r="D288" s="315"/>
      <c r="E288" s="315"/>
      <c r="F288" s="316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17">
        <v>1</v>
      </c>
      <c r="B330" s="315"/>
      <c r="C330" s="315"/>
      <c r="D330" s="315"/>
      <c r="E330" s="315"/>
      <c r="F330" s="316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19" t="s">
        <v>175</v>
      </c>
      <c r="E351" s="320"/>
      <c r="F351" s="320"/>
      <c r="G351" s="320"/>
      <c r="H351" s="241"/>
      <c r="I351" s="186" t="s">
        <v>132</v>
      </c>
      <c r="J351" s="5"/>
      <c r="K351" s="318" t="s">
        <v>133</v>
      </c>
      <c r="L351" s="318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  <ignoredErrors>
    <ignoredError sqref="I149:L149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AJ828"/>
  <sheetViews>
    <sheetView topLeftCell="A19" workbookViewId="0">
      <selection activeCell="R343" sqref="R343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309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A2" s="3"/>
      <c r="B2" s="3"/>
      <c r="C2" s="3"/>
      <c r="D2" s="3"/>
      <c r="E2" s="3"/>
      <c r="F2" s="14"/>
      <c r="G2" s="3"/>
      <c r="H2" s="168"/>
      <c r="I2" s="312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>
      <c r="A4" s="3"/>
      <c r="B4" s="3"/>
      <c r="C4" s="3"/>
      <c r="D4" s="3"/>
      <c r="E4" s="3"/>
      <c r="F4" s="14"/>
      <c r="G4" s="17" t="s">
        <v>146</v>
      </c>
      <c r="H4" s="168"/>
      <c r="I4" s="312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>
      <c r="A5" s="3"/>
      <c r="B5" s="3"/>
      <c r="C5" s="3"/>
      <c r="D5" s="3"/>
      <c r="E5" s="3"/>
      <c r="F5" s="14"/>
      <c r="G5" s="3"/>
      <c r="H5" s="170"/>
      <c r="I5" s="312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5.6">
      <c r="A8" s="305"/>
      <c r="B8" s="306"/>
      <c r="C8" s="306"/>
      <c r="D8" s="306"/>
      <c r="E8" s="306"/>
      <c r="F8" s="306"/>
      <c r="G8" s="357" t="s">
        <v>161</v>
      </c>
      <c r="H8" s="357"/>
      <c r="I8" s="357"/>
      <c r="J8" s="357"/>
      <c r="K8" s="357"/>
      <c r="L8" s="306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5.6">
      <c r="A9" s="355" t="s">
        <v>216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>
      <c r="G10" s="356" t="s">
        <v>217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6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>
      <c r="G15" s="356" t="s">
        <v>218</v>
      </c>
      <c r="H15" s="356"/>
      <c r="I15" s="356"/>
      <c r="J15" s="356"/>
      <c r="K15" s="356"/>
      <c r="M15" s="3"/>
      <c r="N15" s="3"/>
      <c r="O15" s="3"/>
      <c r="P15" s="3"/>
    </row>
    <row r="16" spans="1:36">
      <c r="G16" s="349" t="s">
        <v>203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310"/>
      <c r="B17" s="312"/>
      <c r="C17" s="312"/>
      <c r="D17" s="312"/>
      <c r="E17" s="364" t="s">
        <v>206</v>
      </c>
      <c r="F17" s="364"/>
      <c r="G17" s="364"/>
      <c r="H17" s="364"/>
      <c r="I17" s="364"/>
      <c r="J17" s="364"/>
      <c r="K17" s="364"/>
      <c r="L17" s="312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00" t="s">
        <v>223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204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310"/>
      <c r="D23" s="4"/>
      <c r="E23" s="4"/>
      <c r="F23" s="4"/>
      <c r="G23" s="244"/>
      <c r="H23" s="232"/>
      <c r="I23" s="4"/>
      <c r="J23" s="307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310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224</v>
      </c>
      <c r="M24" s="104"/>
      <c r="N24" s="3"/>
      <c r="O24" s="3"/>
      <c r="P24" s="3"/>
    </row>
    <row r="25" spans="1:17" ht="13.8">
      <c r="A25" s="3"/>
      <c r="B25" s="3"/>
      <c r="C25" s="310"/>
      <c r="D25" s="4"/>
      <c r="E25" s="4"/>
      <c r="F25" s="4"/>
      <c r="G25" s="350" t="s">
        <v>7</v>
      </c>
      <c r="H25" s="350"/>
      <c r="I25" s="266" t="s">
        <v>208</v>
      </c>
      <c r="J25" s="258" t="s">
        <v>193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1.6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32800</v>
      </c>
      <c r="J30" s="274">
        <f>SUM(J31+J41+J62+J83+J91+J107+J130+J146+J155)</f>
        <v>0</v>
      </c>
      <c r="K30" s="273">
        <f>SUM(K31+K41+K62+K83+K91+K107+K130+K146+K155)</f>
        <v>0</v>
      </c>
      <c r="L30" s="274">
        <f>SUM(L31+L41+L62+L83+L91+L107+L130+L146+L155)</f>
        <v>0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32800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32800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 ht="21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32800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20.399999999999999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32800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 ht="19.8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6.2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6.2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6.2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5.6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>
        <v>1900</v>
      </c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20.399999999999999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0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30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8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>
        <v>30900</v>
      </c>
      <c r="J57" s="116"/>
      <c r="K57" s="116"/>
      <c r="L57" s="116"/>
      <c r="M57" s="3"/>
      <c r="N57" s="3"/>
      <c r="O57" s="3"/>
      <c r="P57" s="3"/>
      <c r="Q57" s="3"/>
    </row>
    <row r="58" spans="1:17" ht="24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7.399999999999999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7.399999999999999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8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8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2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21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20.399999999999999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8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8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7.399999999999999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8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2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9.2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2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2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8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8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0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34.200000000000003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4.200000000000003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7.399999999999999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20.399999999999999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8.600000000000001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7.399999999999999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22.2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304">
        <v>5</v>
      </c>
      <c r="K88" s="304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4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4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6.4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6.4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6.4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6.4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30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31.2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9.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6.4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304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277">
        <f>SUM(K131+K136+K141)</f>
        <v>0</v>
      </c>
      <c r="L130" s="278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284">
        <f t="shared" si="14"/>
        <v>0</v>
      </c>
      <c r="K136" s="285">
        <f t="shared" si="14"/>
        <v>0</v>
      </c>
      <c r="L136" s="280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286">
        <f t="shared" si="14"/>
        <v>0</v>
      </c>
      <c r="K137" s="277">
        <f t="shared" si="14"/>
        <v>0</v>
      </c>
      <c r="L137" s="278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286">
        <f>SUM(J139:J140)</f>
        <v>0</v>
      </c>
      <c r="K138" s="277">
        <f>SUM(K139:K140)</f>
        <v>0</v>
      </c>
      <c r="L138" s="278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33"/>
      <c r="K139" s="269"/>
      <c r="L139" s="269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8.600000000000001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6.8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2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8.600000000000001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8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6.4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8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6.2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6.8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303">
        <v>2</v>
      </c>
      <c r="H169" s="303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9000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9000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8.8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9000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.6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.6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8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8.600000000000001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8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8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8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22.2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8.600000000000001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9000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8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9000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8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>
        <v>9000</v>
      </c>
      <c r="J195" s="117"/>
      <c r="K195" s="117"/>
      <c r="L195" s="117"/>
      <c r="M195" s="3"/>
      <c r="N195" s="3"/>
      <c r="O195" s="3"/>
      <c r="P195" s="3"/>
      <c r="Q195" s="3"/>
    </row>
    <row r="196" spans="1:17" ht="19.8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8.600000000000001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8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9.2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21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7.399999999999999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8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2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8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8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304">
        <v>2</v>
      </c>
      <c r="H207" s="217">
        <v>3</v>
      </c>
      <c r="I207" s="209">
        <v>4</v>
      </c>
      <c r="J207" s="303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9.8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8.600000000000001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9.2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8.600000000000001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7.399999999999999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8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9.8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8.600000000000001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22.2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8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304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8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8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8.600000000000001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8.600000000000001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9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8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8.600000000000001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304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6.4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7.399999999999999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6.8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304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41800</v>
      </c>
      <c r="J344" s="141">
        <f>SUM(J30+J172)</f>
        <v>0</v>
      </c>
      <c r="K344" s="141">
        <f>SUM(K30+K172)</f>
        <v>0</v>
      </c>
      <c r="L344" s="272">
        <f>SUM(L30+L172)</f>
        <v>0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311"/>
      <c r="F348" s="311"/>
      <c r="G348" s="311"/>
      <c r="H348" s="311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310"/>
      <c r="C351" s="310"/>
      <c r="D351" s="319" t="s">
        <v>175</v>
      </c>
      <c r="E351" s="320"/>
      <c r="F351" s="320"/>
      <c r="G351" s="320"/>
      <c r="H351" s="308"/>
      <c r="I351" s="186" t="s">
        <v>132</v>
      </c>
      <c r="J351" s="310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J163:L164 J169:L169 I170:I171 I168:L168 J171:L171" name="Range71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6" name="Islaidos 2.1"/>
    <protectedRange sqref="J36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J54:L54 J45:L52 I56:L57 I55 I60:L61 I58:I59" name="Range57"/>
    <protectedRange sqref="H26" name="Range73"/>
    <protectedRange sqref="I223:L225" name="Range55"/>
    <protectedRange sqref="G347:L347" name="Range74"/>
    <protectedRange sqref="A23:I24" name="Range72_1"/>
    <protectedRange sqref="K23:L24" name="Range67_1"/>
    <protectedRange sqref="L21" name="Range65_1"/>
    <protectedRange sqref="B6:F6 L6" name="Range62_2"/>
    <protectedRange sqref="L20" name="Range64_1"/>
    <protectedRange sqref="L22" name="Range66_1"/>
    <protectedRange sqref="I25:L25" name="Range68_1"/>
    <protectedRange sqref="A19:F22 H19:J22 G19 G22" name="Range73_1"/>
    <protectedRange sqref="G6:K6" name="Range62_1_1_1"/>
    <protectedRange sqref="A9:L9" name="Range69_1_1_1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35433070866141736" bottom="0.74803149606299213" header="0.31496062992125984" footer="0.31496062992125984"/>
  <pageSetup paperSize="9" orientation="portrait" verticalDpi="0" r:id="rId1"/>
  <headerFooter>
    <oddHeader>Puslapių 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AJ828"/>
  <sheetViews>
    <sheetView tabSelected="1" topLeftCell="A17" workbookViewId="0">
      <selection activeCell="U22" sqref="U22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309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1.4" customHeight="1">
      <c r="A2" s="3"/>
      <c r="B2" s="3"/>
      <c r="C2" s="3"/>
      <c r="D2" s="3"/>
      <c r="E2" s="3"/>
      <c r="F2" s="14"/>
      <c r="G2" s="3"/>
      <c r="H2" s="168"/>
      <c r="I2" s="312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1.4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0.8" customHeight="1">
      <c r="A4" s="3"/>
      <c r="B4" s="3"/>
      <c r="C4" s="3"/>
      <c r="D4" s="3"/>
      <c r="E4" s="3"/>
      <c r="F4" s="14"/>
      <c r="G4" s="17" t="s">
        <v>146</v>
      </c>
      <c r="H4" s="168"/>
      <c r="I4" s="312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312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6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305"/>
      <c r="B8" s="306"/>
      <c r="C8" s="306"/>
      <c r="D8" s="306"/>
      <c r="E8" s="306"/>
      <c r="F8" s="306"/>
      <c r="G8" s="357" t="s">
        <v>161</v>
      </c>
      <c r="H8" s="357"/>
      <c r="I8" s="357"/>
      <c r="J8" s="357"/>
      <c r="K8" s="357"/>
      <c r="L8" s="306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216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2" customHeight="1">
      <c r="G10" s="356" t="s">
        <v>217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218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203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310"/>
      <c r="B17" s="312"/>
      <c r="C17" s="312"/>
      <c r="D17" s="312"/>
      <c r="E17" s="364" t="s">
        <v>206</v>
      </c>
      <c r="F17" s="364"/>
      <c r="G17" s="364"/>
      <c r="H17" s="364"/>
      <c r="I17" s="364"/>
      <c r="J17" s="364"/>
      <c r="K17" s="364"/>
      <c r="L17" s="312"/>
      <c r="M17" s="3"/>
      <c r="N17" s="3"/>
      <c r="O17" s="3"/>
      <c r="P17" s="3"/>
    </row>
    <row r="18" spans="1:17" ht="12" customHeight="1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00" t="s">
        <v>225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204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2.6" customHeight="1">
      <c r="A23" s="3"/>
      <c r="B23" s="3"/>
      <c r="C23" s="310"/>
      <c r="D23" s="4"/>
      <c r="E23" s="4"/>
      <c r="F23" s="4"/>
      <c r="G23" s="244"/>
      <c r="H23" s="232"/>
      <c r="I23" s="4"/>
      <c r="J23" s="307" t="s">
        <v>6</v>
      </c>
      <c r="K23" s="230"/>
      <c r="L23" s="15">
        <v>5</v>
      </c>
      <c r="M23" s="104"/>
      <c r="N23" s="3"/>
      <c r="O23" s="3"/>
      <c r="P23" s="3"/>
    </row>
    <row r="24" spans="1:17" ht="12.6" customHeight="1">
      <c r="A24" s="3"/>
      <c r="B24" s="3"/>
      <c r="C24" s="310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213</v>
      </c>
      <c r="M24" s="104"/>
      <c r="N24" s="3"/>
      <c r="O24" s="3"/>
      <c r="P24" s="3"/>
    </row>
    <row r="25" spans="1:17" ht="12.6" customHeight="1">
      <c r="A25" s="3"/>
      <c r="B25" s="3"/>
      <c r="C25" s="310"/>
      <c r="D25" s="4"/>
      <c r="E25" s="4"/>
      <c r="F25" s="4"/>
      <c r="G25" s="350" t="s">
        <v>7</v>
      </c>
      <c r="H25" s="350"/>
      <c r="I25" s="266" t="s">
        <v>214</v>
      </c>
      <c r="J25" s="258" t="s">
        <v>194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7200</v>
      </c>
      <c r="J30" s="274">
        <f>SUM(J31+J41+J62+J83+J91+J107+J130+J146+J155)</f>
        <v>0</v>
      </c>
      <c r="K30" s="273">
        <f>SUM(K31+K41+K62+K83+K91+K107+K130+K146+K155)</f>
        <v>0</v>
      </c>
      <c r="L30" s="274">
        <f>SUM(L31+L41+L62+L83+L91+L107+L130+L146+L155)</f>
        <v>0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 ht="18" customHeight="1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8.600000000000001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8.600000000000001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8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7200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9.2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7200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 ht="18.600000000000001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7200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21.6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7200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 ht="19.8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35.4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21.6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22.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9.2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9.2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600000000000001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8.600000000000001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0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9.4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7.399999999999999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7.399999999999999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8.600000000000001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7.399999999999999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7200</v>
      </c>
      <c r="J61" s="270"/>
      <c r="K61" s="270"/>
      <c r="L61" s="270"/>
      <c r="M61" s="3"/>
      <c r="N61" s="3"/>
      <c r="O61" s="3"/>
      <c r="P61" s="3"/>
      <c r="Q61" s="3"/>
    </row>
    <row r="62" spans="1:17" ht="18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2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8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8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8.600000000000001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9.8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21.6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1.2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9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9.2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21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8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7.399999999999999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8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7.399999999999999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7.399999999999999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8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9.8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2.4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30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3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0.399999999999999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8.600000000000001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2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8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8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304">
        <v>5</v>
      </c>
      <c r="K88" s="304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30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30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31.2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30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30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6.4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9.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30.6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30.6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31.2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304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277">
        <f>SUM(K131+K136+K141)</f>
        <v>0</v>
      </c>
      <c r="L130" s="278">
        <f>SUM(L131+L136+L141)</f>
        <v>0</v>
      </c>
      <c r="M130" s="3"/>
      <c r="N130" s="3"/>
      <c r="O130" s="3"/>
      <c r="P130" s="3"/>
      <c r="Q130" s="3"/>
    </row>
    <row r="131" spans="1:17" ht="16.8" customHeight="1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 ht="16.2" customHeight="1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5.6" customHeight="1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 ht="16.2" customHeight="1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 ht="16.8" customHeight="1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8.8" customHeight="1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284">
        <f t="shared" si="14"/>
        <v>0</v>
      </c>
      <c r="K136" s="285">
        <f t="shared" si="14"/>
        <v>0</v>
      </c>
      <c r="L136" s="280">
        <f t="shared" si="14"/>
        <v>0</v>
      </c>
      <c r="M136" s="3"/>
      <c r="N136" s="3"/>
      <c r="O136" s="3"/>
      <c r="P136" s="3"/>
      <c r="Q136" s="3"/>
    </row>
    <row r="137" spans="1:17" ht="29.4" customHeight="1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286">
        <f t="shared" si="14"/>
        <v>0</v>
      </c>
      <c r="K137" s="277">
        <f t="shared" si="14"/>
        <v>0</v>
      </c>
      <c r="L137" s="278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286">
        <f>SUM(J139:J140)</f>
        <v>0</v>
      </c>
      <c r="K138" s="277">
        <f>SUM(K139:K140)</f>
        <v>0</v>
      </c>
      <c r="L138" s="278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33"/>
      <c r="K139" s="269"/>
      <c r="L139" s="269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20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20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20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20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20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  <c r="S149" s="313"/>
    </row>
    <row r="150" spans="1:20" ht="18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20" ht="15" customHeight="1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20" ht="15.6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20" ht="16.8" customHeight="1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20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20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  <c r="T155" s="313"/>
    </row>
    <row r="156" spans="1:20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20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20" ht="18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20" ht="19.2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20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5.6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6.8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1.6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.6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9.8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303">
        <v>2</v>
      </c>
      <c r="H169" s="303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 ht="16.8" customHeight="1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6.4" customHeight="1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31.8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7.399999999999999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8.600000000000001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9.8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8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8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8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7.399999999999999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8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7.399999999999999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9.2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8.600000000000001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7.399999999999999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9.2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9.8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8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8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8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7.399999999999999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7.399999999999999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21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0.200000000000003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4.4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8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7.399999999999999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8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2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304">
        <v>2</v>
      </c>
      <c r="H207" s="217">
        <v>3</v>
      </c>
      <c r="I207" s="209">
        <v>4</v>
      </c>
      <c r="J207" s="303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18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9.2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9.8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8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6.8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7.399999999999999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30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7.399999999999999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2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8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8.600000000000001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9.2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8.600000000000001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21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7.399999999999999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5.6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21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7.399999999999999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304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6.8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20.399999999999999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8.600000000000001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22.8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9.2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9.2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8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8.600000000000001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9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20.399999999999999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304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6.4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9.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8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9.2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7.399999999999999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8.600000000000001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304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7200</v>
      </c>
      <c r="J344" s="141">
        <f>SUM(J30+J172)</f>
        <v>0</v>
      </c>
      <c r="K344" s="141">
        <f>SUM(K30+K172)</f>
        <v>0</v>
      </c>
      <c r="L344" s="272">
        <f>SUM(L30+L172)</f>
        <v>0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311"/>
      <c r="F348" s="311"/>
      <c r="G348" s="311"/>
      <c r="H348" s="311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310"/>
      <c r="C351" s="310"/>
      <c r="D351" s="319" t="s">
        <v>175</v>
      </c>
      <c r="E351" s="320"/>
      <c r="F351" s="320"/>
      <c r="G351" s="320"/>
      <c r="H351" s="308"/>
      <c r="I351" s="186" t="s">
        <v>132</v>
      </c>
      <c r="J351" s="310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J163:L164 J169:L169 I170:I171 I168:L168 J171:L171" name="Range71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J54:L54 J45:L52 I56:L57 I55 I60:L60 I58:I59" name="Range57"/>
    <protectedRange sqref="H26" name="Range73"/>
    <protectedRange sqref="I223:L225" name="Range55"/>
    <protectedRange sqref="G347:L347" name="Range74"/>
    <protectedRange sqref="A23:I24" name="Range72_1"/>
    <protectedRange sqref="K23:L24" name="Range67_1"/>
    <protectedRange sqref="L21" name="Range65_1"/>
    <protectedRange sqref="B6:F6 L6" name="Range62_2"/>
    <protectedRange sqref="L20" name="Range64_1"/>
    <protectedRange sqref="L22" name="Range66_1"/>
    <protectedRange sqref="I25:L25" name="Range68_1"/>
    <protectedRange sqref="A19:F22 H19:J22 G19 G22" name="Range73_1"/>
    <protectedRange sqref="G6:K6" name="Range62_1_1_1"/>
    <protectedRange sqref="A9:L9" name="Range69_1_1_1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35433070866141736" bottom="0.55118110236220474" header="0.31496062992125984" footer="0.31496062992125984"/>
  <pageSetup paperSize="9" orientation="portrait" verticalDpi="0" r:id="rId1"/>
  <headerFooter>
    <oddHeader>Puslapių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13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34" t="s">
        <v>176</v>
      </c>
      <c r="K1" s="335"/>
      <c r="L1" s="335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35"/>
      <c r="K2" s="335"/>
      <c r="L2" s="335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35"/>
      <c r="K3" s="335"/>
      <c r="L3" s="335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35"/>
      <c r="K4" s="335"/>
      <c r="L4" s="335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35"/>
      <c r="K5" s="335"/>
      <c r="L5" s="335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51"/>
      <c r="H6" s="352"/>
      <c r="I6" s="352"/>
      <c r="J6" s="352"/>
      <c r="K6" s="35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57" t="s">
        <v>161</v>
      </c>
      <c r="H8" s="357"/>
      <c r="I8" s="357"/>
      <c r="J8" s="357"/>
      <c r="K8" s="35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55" t="s">
        <v>163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56" t="s">
        <v>164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56" t="s">
        <v>165</v>
      </c>
      <c r="H15" s="356"/>
      <c r="I15" s="356"/>
      <c r="J15" s="356"/>
      <c r="K15" s="356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49" t="s">
        <v>166</v>
      </c>
      <c r="H16" s="349"/>
      <c r="I16" s="349"/>
      <c r="J16" s="349"/>
      <c r="K16" s="34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53"/>
      <c r="H17" s="354"/>
      <c r="I17" s="354"/>
      <c r="J17" s="354"/>
      <c r="K17" s="354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1"/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59"/>
      <c r="D19" s="360"/>
      <c r="E19" s="360"/>
      <c r="F19" s="360"/>
      <c r="G19" s="360"/>
      <c r="H19" s="360"/>
      <c r="I19" s="360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32" t="s">
        <v>179</v>
      </c>
      <c r="D20" s="333"/>
      <c r="E20" s="333"/>
      <c r="F20" s="333"/>
      <c r="G20" s="333"/>
      <c r="H20" s="333"/>
      <c r="I20" s="33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32" t="s">
        <v>180</v>
      </c>
      <c r="D21" s="333"/>
      <c r="E21" s="333"/>
      <c r="F21" s="333"/>
      <c r="G21" s="333"/>
      <c r="H21" s="333"/>
      <c r="I21" s="333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32" t="s">
        <v>178</v>
      </c>
      <c r="D22" s="333"/>
      <c r="E22" s="333"/>
      <c r="F22" s="333"/>
      <c r="G22" s="333"/>
      <c r="H22" s="333"/>
      <c r="I22" s="333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50" t="s">
        <v>7</v>
      </c>
      <c r="H25" s="350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14">
        <v>1</v>
      </c>
      <c r="B54" s="315"/>
      <c r="C54" s="315"/>
      <c r="D54" s="315"/>
      <c r="E54" s="315"/>
      <c r="F54" s="316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25">
        <v>1</v>
      </c>
      <c r="B90" s="326"/>
      <c r="C90" s="326"/>
      <c r="D90" s="326"/>
      <c r="E90" s="326"/>
      <c r="F90" s="327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17">
        <v>1</v>
      </c>
      <c r="B131" s="315"/>
      <c r="C131" s="315"/>
      <c r="D131" s="315"/>
      <c r="E131" s="315"/>
      <c r="F131" s="316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14">
        <v>1</v>
      </c>
      <c r="B171" s="315"/>
      <c r="C171" s="315"/>
      <c r="D171" s="315"/>
      <c r="E171" s="315"/>
      <c r="F171" s="316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17">
        <v>1</v>
      </c>
      <c r="B208" s="315"/>
      <c r="C208" s="315"/>
      <c r="D208" s="315"/>
      <c r="E208" s="315"/>
      <c r="F208" s="316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17">
        <v>1</v>
      </c>
      <c r="B247" s="315"/>
      <c r="C247" s="315"/>
      <c r="D247" s="315"/>
      <c r="E247" s="315"/>
      <c r="F247" s="316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17">
        <v>1</v>
      </c>
      <c r="B288" s="315"/>
      <c r="C288" s="315"/>
      <c r="D288" s="315"/>
      <c r="E288" s="315"/>
      <c r="F288" s="316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17">
        <v>1</v>
      </c>
      <c r="B330" s="315"/>
      <c r="C330" s="315"/>
      <c r="D330" s="315"/>
      <c r="E330" s="315"/>
      <c r="F330" s="316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19" t="s">
        <v>175</v>
      </c>
      <c r="E351" s="320"/>
      <c r="F351" s="320"/>
      <c r="G351" s="320"/>
      <c r="H351" s="241"/>
      <c r="I351" s="186" t="s">
        <v>132</v>
      </c>
      <c r="J351" s="5"/>
      <c r="K351" s="318" t="s">
        <v>133</v>
      </c>
      <c r="L351" s="318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J828"/>
  <sheetViews>
    <sheetView showZeros="0" topLeftCell="A17" zoomScaleNormal="100" zoomScaleSheetLayoutView="120" workbookViewId="0">
      <selection activeCell="S9" sqref="S9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51"/>
      <c r="H6" s="352"/>
      <c r="I6" s="352"/>
      <c r="J6" s="352"/>
      <c r="K6" s="35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357" t="s">
        <v>161</v>
      </c>
      <c r="H8" s="357"/>
      <c r="I8" s="357"/>
      <c r="J8" s="357"/>
      <c r="K8" s="35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163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164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165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166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5"/>
      <c r="B17" s="169"/>
      <c r="C17" s="169"/>
      <c r="D17" s="169"/>
      <c r="E17" s="333"/>
      <c r="F17" s="333"/>
      <c r="G17" s="333"/>
      <c r="H17" s="333"/>
      <c r="I17" s="333"/>
      <c r="J17" s="333"/>
      <c r="K17" s="333"/>
      <c r="L17" s="169"/>
      <c r="M17" s="3"/>
      <c r="N17" s="3"/>
      <c r="O17" s="3"/>
      <c r="P17" s="3"/>
    </row>
    <row r="18" spans="1:17" ht="12" customHeight="1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350" t="s">
        <v>7</v>
      </c>
      <c r="H25" s="350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46.5" customHeight="1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 ht="11.25" customHeight="1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0</v>
      </c>
      <c r="J30" s="110">
        <f>SUM(J31+J41+J62+J83+J91+J107+J130+J146+J155)</f>
        <v>0</v>
      </c>
      <c r="K30" s="111">
        <f>SUM(K31+K41+K62+K83+K91+K107+K130+K146+K155)</f>
        <v>0</v>
      </c>
      <c r="L30" s="110">
        <f>SUM(L31+L41+L62+L83+L91+L107+L130+L146+L155)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5.6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 ht="16.2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 ht="16.8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5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4.2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3.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30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27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9.25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7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27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27.7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5.7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7.2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7.399999999999999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7.5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5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5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0.399999999999999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9.8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8.600000000000001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8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 ht="12.75" customHeight="1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16">
        <v>5</v>
      </c>
      <c r="K88" s="216">
        <v>6</v>
      </c>
      <c r="L88" s="217">
        <v>7</v>
      </c>
      <c r="M88" s="3"/>
      <c r="N88" s="3"/>
      <c r="O88" s="3"/>
      <c r="P88" s="3"/>
      <c r="Q88" s="3"/>
    </row>
    <row r="89" spans="1:17" ht="13.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2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5.7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4.2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6.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4.2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4.2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4.2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2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2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7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6.4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7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.75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7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7.7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 ht="12" customHeight="1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16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 ht="14.25" customHeight="1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 ht="14.25" customHeight="1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5.75" customHeight="1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 ht="14.25" customHeight="1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 ht="14.25" customHeight="1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 ht="12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 ht="1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6.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2.7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4.2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75" customHeight="1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4.2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5.7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1.25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5.7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8.600000000000001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2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8.5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5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24.7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6.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24.7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 ht="12" customHeight="1">
      <c r="A169" s="314">
        <v>1</v>
      </c>
      <c r="B169" s="315"/>
      <c r="C169" s="315"/>
      <c r="D169" s="315"/>
      <c r="E169" s="315"/>
      <c r="F169" s="316"/>
      <c r="G169" s="207">
        <v>2</v>
      </c>
      <c r="H169" s="207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9.25" customHeight="1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 ht="18" customHeight="1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8.5" customHeight="1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34.5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30.75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4.2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4.2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.7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.7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.7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.7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.7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.7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8.7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7.2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8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.7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.7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8.2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7.399999999999999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21.6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7.2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 ht="12" customHeight="1">
      <c r="A207" s="317">
        <v>1</v>
      </c>
      <c r="B207" s="315"/>
      <c r="C207" s="315"/>
      <c r="D207" s="315"/>
      <c r="E207" s="315"/>
      <c r="F207" s="316"/>
      <c r="G207" s="216">
        <v>2</v>
      </c>
      <c r="H207" s="217">
        <v>3</v>
      </c>
      <c r="I207" s="209">
        <v>4</v>
      </c>
      <c r="J207" s="207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 ht="16.5" customHeight="1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 ht="14.25" customHeight="1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 ht="15.75" customHeight="1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 ht="15" customHeight="1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 ht="14.2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 ht="16.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2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8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7.399999999999999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8.600000000000001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8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9.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 ht="13.5" customHeight="1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16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9.25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30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21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7.2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28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 ht="18" customHeight="1">
      <c r="A286" s="317">
        <v>1</v>
      </c>
      <c r="B286" s="315"/>
      <c r="C286" s="315"/>
      <c r="D286" s="315"/>
      <c r="E286" s="315"/>
      <c r="F286" s="316"/>
      <c r="G286" s="216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30" customHeight="1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3.5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4.2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 ht="15" customHeight="1">
      <c r="A327" s="317">
        <v>1</v>
      </c>
      <c r="B327" s="315"/>
      <c r="C327" s="315"/>
      <c r="D327" s="315"/>
      <c r="E327" s="315"/>
      <c r="F327" s="316"/>
      <c r="G327" s="216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 ht="15" customHeight="1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0</v>
      </c>
      <c r="J344" s="141">
        <f>SUM(J30+J172)</f>
        <v>0</v>
      </c>
      <c r="K344" s="141">
        <f>SUM(K30+K172)</f>
        <v>0</v>
      </c>
      <c r="L344" s="142">
        <f>SUM(L30+L172)</f>
        <v>0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</row>
    <row r="351" spans="1:17" ht="18.600000000000001">
      <c r="A351" s="160"/>
      <c r="B351" s="5"/>
      <c r="C351" s="5"/>
      <c r="D351" s="319" t="s">
        <v>175</v>
      </c>
      <c r="E351" s="320"/>
      <c r="F351" s="320"/>
      <c r="G351" s="320"/>
      <c r="H351" s="241"/>
      <c r="I351" s="186" t="s">
        <v>132</v>
      </c>
      <c r="J351" s="5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</protectedRanges>
  <customSheetViews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>
      <selection activeCell="U39" sqref="U39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1">
    <mergeCell ref="D351:G351"/>
    <mergeCell ref="A286:F286"/>
    <mergeCell ref="K351:L351"/>
    <mergeCell ref="A169:F169"/>
    <mergeCell ref="A207:F207"/>
    <mergeCell ref="A246:F246"/>
    <mergeCell ref="K348:L348"/>
    <mergeCell ref="A327:F327"/>
    <mergeCell ref="A53:F53"/>
    <mergeCell ref="A88:F88"/>
    <mergeCell ref="H27:H28"/>
    <mergeCell ref="G16:K16"/>
    <mergeCell ref="C22:I22"/>
    <mergeCell ref="G25:H25"/>
    <mergeCell ref="A27:F28"/>
    <mergeCell ref="A129:F129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honeticPr fontId="10" type="noConversion"/>
  <pageMargins left="0.55118110236220474" right="0.11811023622047245" top="0.47244094488188981" bottom="0.59055118110236227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J828"/>
  <sheetViews>
    <sheetView topLeftCell="A26" workbookViewId="0">
      <pane ySplit="1440" activePane="bottomLeft"/>
      <selection activeCell="S50" sqref="S50"/>
      <selection pane="bottomLeft" activeCell="V7" sqref="V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5.33203125" style="1" customWidth="1"/>
    <col min="8" max="8" width="4.6640625" style="1" customWidth="1"/>
    <col min="9" max="9" width="10.10937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216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217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6.2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218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192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195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7">
        <v>188712831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25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20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50" t="s">
        <v>7</v>
      </c>
      <c r="H25" s="350"/>
      <c r="I25" s="260">
        <v>10</v>
      </c>
      <c r="J25" s="258" t="s">
        <v>193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1.6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176800</v>
      </c>
      <c r="J30" s="110">
        <f>SUM(J31+J41+J62+J83+J91+J107+J130+J146+J155)</f>
        <v>31200</v>
      </c>
      <c r="K30" s="273">
        <f>SUM(K31+K41+K62+K83+K91+K107+K130+K146+K155)</f>
        <v>22785.71</v>
      </c>
      <c r="L30" s="274">
        <f>SUM(L31+L41+L62+L83+L91+L107+L130+L146+L155)</f>
        <v>22785.71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176800</v>
      </c>
      <c r="J41" s="283">
        <f t="shared" si="2"/>
        <v>31200</v>
      </c>
      <c r="K41" s="279">
        <f t="shared" si="2"/>
        <v>22785.71</v>
      </c>
      <c r="L41" s="279">
        <f t="shared" si="2"/>
        <v>22785.71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176800</v>
      </c>
      <c r="J42" s="277">
        <f t="shared" si="2"/>
        <v>31200</v>
      </c>
      <c r="K42" s="278">
        <f t="shared" si="2"/>
        <v>22785.71</v>
      </c>
      <c r="L42" s="277">
        <f t="shared" si="2"/>
        <v>22785.71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176800</v>
      </c>
      <c r="J43" s="277">
        <f t="shared" si="2"/>
        <v>31200</v>
      </c>
      <c r="K43" s="280">
        <f t="shared" si="2"/>
        <v>22785.71</v>
      </c>
      <c r="L43" s="280">
        <f t="shared" si="2"/>
        <v>22785.71</v>
      </c>
      <c r="M43" s="3"/>
      <c r="N43" s="3"/>
      <c r="O43" s="3"/>
      <c r="P43" s="3"/>
      <c r="Q43" s="3"/>
    </row>
    <row r="44" spans="1:17" ht="16.8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88">
        <f>SUM(I45:I61)-I53</f>
        <v>176800</v>
      </c>
      <c r="J44" s="281">
        <f>SUM(J45:J61)-J53</f>
        <v>31200</v>
      </c>
      <c r="K44" s="281">
        <f>SUM(K45:K61)-K53</f>
        <v>22785.71</v>
      </c>
      <c r="L44" s="282">
        <f>SUM(L45:L61)-L53</f>
        <v>22785.71</v>
      </c>
      <c r="M44" s="3"/>
      <c r="N44" s="3"/>
      <c r="O44" s="3"/>
      <c r="P44" s="3"/>
      <c r="Q44" s="3"/>
    </row>
    <row r="45" spans="1:17" ht="15.6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269">
        <v>10400</v>
      </c>
      <c r="J46" s="269">
        <v>1000</v>
      </c>
      <c r="K46" s="269"/>
      <c r="L46" s="269"/>
      <c r="M46" s="3"/>
      <c r="N46" s="3"/>
      <c r="O46" s="3"/>
      <c r="P46" s="3"/>
      <c r="Q46" s="3"/>
    </row>
    <row r="47" spans="1:17" ht="16.2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269"/>
      <c r="J47" s="269"/>
      <c r="K47" s="269"/>
      <c r="L47" s="269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269">
        <v>15500</v>
      </c>
      <c r="J48" s="269">
        <v>4200</v>
      </c>
      <c r="K48" s="269">
        <v>2310.17</v>
      </c>
      <c r="L48" s="269">
        <v>2310.17</v>
      </c>
      <c r="M48" s="3"/>
      <c r="N48" s="3"/>
      <c r="O48" s="3"/>
      <c r="P48" s="3"/>
      <c r="Q48" s="3"/>
    </row>
    <row r="49" spans="1:17" ht="1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269"/>
      <c r="J49" s="269"/>
      <c r="K49" s="269"/>
      <c r="L49" s="269"/>
      <c r="M49" s="3"/>
      <c r="N49" s="3"/>
      <c r="O49" s="3"/>
      <c r="P49" s="3"/>
      <c r="Q49" s="3"/>
    </row>
    <row r="50" spans="1:17" ht="16.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269">
        <v>100</v>
      </c>
      <c r="J50" s="269"/>
      <c r="K50" s="269"/>
      <c r="L50" s="269"/>
      <c r="M50" s="3"/>
      <c r="N50" s="3"/>
      <c r="O50" s="3"/>
      <c r="P50" s="3"/>
      <c r="Q50" s="3"/>
    </row>
    <row r="51" spans="1:17" ht="18.600000000000001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16900</v>
      </c>
      <c r="J51" s="269">
        <v>4600</v>
      </c>
      <c r="K51" s="269">
        <v>4361.41</v>
      </c>
      <c r="L51" s="269">
        <v>4361.41</v>
      </c>
      <c r="M51" s="3"/>
      <c r="N51" s="3"/>
      <c r="O51" s="3"/>
      <c r="P51" s="3"/>
      <c r="Q51" s="3"/>
    </row>
    <row r="52" spans="1:17" ht="26.4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1.8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34.200000000000003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270">
        <v>43500</v>
      </c>
      <c r="J56" s="269"/>
      <c r="K56" s="269"/>
      <c r="L56" s="269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270">
        <v>5000</v>
      </c>
      <c r="J57" s="269"/>
      <c r="K57" s="269"/>
      <c r="L57" s="269"/>
      <c r="M57" s="3"/>
      <c r="N57" s="3"/>
      <c r="O57" s="3"/>
      <c r="P57" s="3"/>
      <c r="Q57" s="3"/>
    </row>
    <row r="58" spans="1:17" ht="26.4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270"/>
      <c r="J58" s="270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270"/>
      <c r="J59" s="270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270">
        <v>21000</v>
      </c>
      <c r="J60" s="269">
        <v>7900</v>
      </c>
      <c r="K60" s="269">
        <v>3893.6</v>
      </c>
      <c r="L60" s="269">
        <v>3893.6</v>
      </c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64400</v>
      </c>
      <c r="J61" s="270">
        <v>13500</v>
      </c>
      <c r="K61" s="269">
        <v>12220.53</v>
      </c>
      <c r="L61" s="269">
        <v>12220.53</v>
      </c>
      <c r="M61" s="3"/>
      <c r="N61" s="3"/>
      <c r="O61" s="3"/>
      <c r="P61" s="3"/>
      <c r="Q61" s="3"/>
    </row>
    <row r="62" spans="1:17" ht="1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3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2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5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8.600000000000001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1.4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.6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4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4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8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.6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2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.6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 ht="15" customHeight="1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6.2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2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5.6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2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5.6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.6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274">
        <f>SUM(I173+I226+I287)</f>
        <v>33200</v>
      </c>
      <c r="J172" s="296">
        <f>SUM(J173+J226+J287)</f>
        <v>25700</v>
      </c>
      <c r="K172" s="273">
        <f>SUM(K173+K226+K287)</f>
        <v>7695.6</v>
      </c>
      <c r="L172" s="274">
        <f>SUM(L173+L226+L287)</f>
        <v>7695.6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278">
        <f>SUM(I174+I196+I204+I216+I220)</f>
        <v>33200</v>
      </c>
      <c r="J173" s="289">
        <f>SUM(J174+J196+J204+J216+J220)</f>
        <v>25700</v>
      </c>
      <c r="K173" s="289">
        <f>SUM(K174+K196+K204+K216+K220)</f>
        <v>7695.6</v>
      </c>
      <c r="L173" s="289">
        <f>SUM(L174+L196+L204+L216+L220)</f>
        <v>7695.6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289">
        <f>SUM(I175+I178+I183+I188+I193)</f>
        <v>23400</v>
      </c>
      <c r="J174" s="286">
        <f>SUM(J175+J178+J183+J188+J193)</f>
        <v>15900</v>
      </c>
      <c r="K174" s="277">
        <f>SUM(K175+K178+K183+K188+K193)</f>
        <v>7695.6</v>
      </c>
      <c r="L174" s="278">
        <f>SUM(L175+L178+L183+L188+L193)</f>
        <v>7695.6</v>
      </c>
      <c r="M174" s="3"/>
      <c r="N174" s="3"/>
      <c r="O174" s="3"/>
      <c r="P174" s="3"/>
      <c r="Q174" s="3"/>
    </row>
    <row r="175" spans="1:17" ht="16.0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0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0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0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0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0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0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0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0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278">
        <f>I184</f>
        <v>23400</v>
      </c>
      <c r="J183" s="286">
        <f>J184</f>
        <v>15900</v>
      </c>
      <c r="K183" s="277">
        <f>K184</f>
        <v>7695.6</v>
      </c>
      <c r="L183" s="278">
        <f>L184</f>
        <v>7695.6</v>
      </c>
      <c r="M183" s="3"/>
      <c r="N183" s="3"/>
      <c r="O183" s="3"/>
      <c r="P183" s="3"/>
      <c r="Q183" s="3"/>
    </row>
    <row r="184" spans="1:17" ht="16.0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278">
        <f>SUM(I185:I187)</f>
        <v>23400</v>
      </c>
      <c r="J184" s="278">
        <f>SUM(J185:J187)</f>
        <v>15900</v>
      </c>
      <c r="K184" s="278">
        <f>SUM(K185:K187)</f>
        <v>7695.6</v>
      </c>
      <c r="L184" s="278">
        <f>SUM(L185:L187)</f>
        <v>7695.6</v>
      </c>
      <c r="M184" s="3"/>
      <c r="N184" s="3"/>
      <c r="O184" s="3"/>
      <c r="P184" s="3"/>
      <c r="Q184" s="3"/>
    </row>
    <row r="185" spans="1:17" ht="16.0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294">
        <v>7500</v>
      </c>
      <c r="J185" s="270"/>
      <c r="K185" s="270"/>
      <c r="L185" s="293"/>
      <c r="M185" s="3"/>
      <c r="N185" s="3"/>
      <c r="O185" s="3"/>
      <c r="P185" s="3"/>
      <c r="Q185" s="3"/>
    </row>
    <row r="186" spans="1:17" ht="16.0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295">
        <v>15900</v>
      </c>
      <c r="J186" s="270">
        <v>15900</v>
      </c>
      <c r="K186" s="270">
        <v>7695.6</v>
      </c>
      <c r="L186" s="270">
        <v>7695.6</v>
      </c>
      <c r="M186" s="3"/>
      <c r="N186" s="3"/>
      <c r="O186" s="3"/>
      <c r="P186" s="3"/>
      <c r="Q186" s="3"/>
    </row>
    <row r="187" spans="1:17" ht="16.0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0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0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278">
        <f t="shared" ref="I196:L197" si="20">I197</f>
        <v>9800</v>
      </c>
      <c r="J196" s="284">
        <f t="shared" si="20"/>
        <v>9800</v>
      </c>
      <c r="K196" s="285">
        <f t="shared" si="20"/>
        <v>0</v>
      </c>
      <c r="L196" s="280">
        <f t="shared" si="20"/>
        <v>0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289">
        <f t="shared" si="20"/>
        <v>9800</v>
      </c>
      <c r="J197" s="286">
        <f t="shared" si="20"/>
        <v>9800</v>
      </c>
      <c r="K197" s="277">
        <f t="shared" si="20"/>
        <v>0</v>
      </c>
      <c r="L197" s="278">
        <f t="shared" si="20"/>
        <v>0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278">
        <f>SUM(I199:I203)</f>
        <v>9800</v>
      </c>
      <c r="J198" s="290">
        <f>SUM(J199:J203)</f>
        <v>9800</v>
      </c>
      <c r="K198" s="291">
        <f>SUM(K199:K203)</f>
        <v>0</v>
      </c>
      <c r="L198" s="289">
        <f>SUM(L199:L203)</f>
        <v>0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292"/>
      <c r="J199" s="270"/>
      <c r="K199" s="270"/>
      <c r="L199" s="293"/>
      <c r="M199" s="3"/>
      <c r="N199" s="3"/>
      <c r="O199" s="3"/>
      <c r="P199" s="3"/>
      <c r="Q199" s="3"/>
    </row>
    <row r="200" spans="1:17" ht="38.4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270">
        <v>9800</v>
      </c>
      <c r="J200" s="270">
        <v>9800</v>
      </c>
      <c r="K200" s="270"/>
      <c r="L200" s="270"/>
      <c r="M200" s="3"/>
      <c r="N200" s="3"/>
      <c r="O200" s="3"/>
      <c r="P200" s="3"/>
      <c r="Q200" s="3"/>
    </row>
    <row r="201" spans="1:17" ht="13.8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5.6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.6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6.2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6.2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8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8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6.8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8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7.399999999999999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9.2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2.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6.8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16.8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.600000000000001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9.2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20.399999999999999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9.2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9.2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7.399999999999999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7.399999999999999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.6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2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6.4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5.2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210000</v>
      </c>
      <c r="J344" s="271">
        <f>SUM(J30+J172)</f>
        <v>56900</v>
      </c>
      <c r="K344" s="271">
        <f>SUM(K30+K172)</f>
        <v>30481.309999999998</v>
      </c>
      <c r="L344" s="272">
        <f>SUM(L30+L172)</f>
        <v>30481.309999999998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 J46:L46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I55 I58:I59 J45:L45 J47:L52 I56:L57 I60:L61" name="Range57"/>
    <protectedRange sqref="H26 A19:F22 H19:J22 G19:G20 G22" name="Range73"/>
    <protectedRange sqref="I223:L225" name="Range55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19685039370078741" bottom="0.55118110236220474" header="0.23622047244094491" footer="0.11811023622047245"/>
  <pageSetup orientation="portrait" verticalDpi="0" r:id="rId1"/>
  <headerFooter>
    <oddHeader>Puslapių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AJ828"/>
  <sheetViews>
    <sheetView topLeftCell="A25" workbookViewId="0">
      <pane ySplit="1572" topLeftCell="A341" activePane="bottomLeft"/>
      <selection activeCell="A25" sqref="A25"/>
      <selection pane="bottomLeft" activeCell="V350" sqref="V350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21875" style="1" customWidth="1"/>
    <col min="10" max="10" width="11.6640625" style="1" customWidth="1"/>
    <col min="11" max="11" width="12.44140625" style="1" customWidth="1"/>
    <col min="12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216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217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4.4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218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198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200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259" t="s">
        <v>199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194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50" t="s">
        <v>7</v>
      </c>
      <c r="H25" s="350"/>
      <c r="I25" s="260">
        <v>10</v>
      </c>
      <c r="J25" s="258" t="s">
        <v>193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1728800</v>
      </c>
      <c r="J30" s="274">
        <f>SUM(J31+J41+J62+J83+J91+J107+J130+J146+J155)</f>
        <v>430100</v>
      </c>
      <c r="K30" s="273">
        <f>SUM(K31+K41+K62+K83+K91+K107+K130+K146+K155)</f>
        <v>420466.5</v>
      </c>
      <c r="L30" s="274">
        <f>SUM(L31+L41+L62+L83+L91+L107+L130+L146+L155)</f>
        <v>402181.45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1602500</v>
      </c>
      <c r="J31" s="274">
        <f>SUM(J32+J37)</f>
        <v>399200</v>
      </c>
      <c r="K31" s="275">
        <f>SUM(K32+K37)</f>
        <v>390870</v>
      </c>
      <c r="L31" s="276">
        <f>SUM(L32+L37)</f>
        <v>374129.52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1223500</v>
      </c>
      <c r="J32" s="278">
        <f t="shared" ref="J32:L33" si="0">SUM(J33)</f>
        <v>304800</v>
      </c>
      <c r="K32" s="277">
        <f t="shared" si="0"/>
        <v>298420</v>
      </c>
      <c r="L32" s="278">
        <f t="shared" si="0"/>
        <v>285946.93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1223500</v>
      </c>
      <c r="J33" s="278">
        <f t="shared" si="0"/>
        <v>304800</v>
      </c>
      <c r="K33" s="277">
        <f t="shared" si="0"/>
        <v>298420</v>
      </c>
      <c r="L33" s="278">
        <f t="shared" si="0"/>
        <v>285946.93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1223500</v>
      </c>
      <c r="J34" s="278">
        <f>SUM(J35:J36)</f>
        <v>304800</v>
      </c>
      <c r="K34" s="277">
        <f>SUM(K35:K36)</f>
        <v>298420</v>
      </c>
      <c r="L34" s="278">
        <f>SUM(L35:L36)</f>
        <v>285946.93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292">
        <v>1223500</v>
      </c>
      <c r="J35" s="292">
        <v>304800</v>
      </c>
      <c r="K35" s="292">
        <v>298420</v>
      </c>
      <c r="L35" s="292">
        <v>285946.93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269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379000</v>
      </c>
      <c r="J37" s="278">
        <f t="shared" ref="J37:L38" si="1">J38</f>
        <v>94400</v>
      </c>
      <c r="K37" s="277">
        <f t="shared" si="1"/>
        <v>92450</v>
      </c>
      <c r="L37" s="278">
        <f t="shared" si="1"/>
        <v>88182.59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379000</v>
      </c>
      <c r="J38" s="278">
        <f t="shared" si="1"/>
        <v>94400</v>
      </c>
      <c r="K38" s="278">
        <f t="shared" si="1"/>
        <v>92450</v>
      </c>
      <c r="L38" s="278">
        <f t="shared" si="1"/>
        <v>88182.59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379000</v>
      </c>
      <c r="J39" s="278">
        <f>J40</f>
        <v>94400</v>
      </c>
      <c r="K39" s="278">
        <f>K40</f>
        <v>92450</v>
      </c>
      <c r="L39" s="278">
        <f>L40</f>
        <v>88182.59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379000</v>
      </c>
      <c r="J40" s="270">
        <v>94400</v>
      </c>
      <c r="K40" s="269">
        <v>92450</v>
      </c>
      <c r="L40" s="269">
        <v>88182.59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125100</v>
      </c>
      <c r="J41" s="283">
        <f t="shared" si="2"/>
        <v>30700</v>
      </c>
      <c r="K41" s="279">
        <f t="shared" si="2"/>
        <v>29596.5</v>
      </c>
      <c r="L41" s="279">
        <f t="shared" si="2"/>
        <v>28051.93</v>
      </c>
      <c r="M41" s="3"/>
      <c r="N41" s="3"/>
      <c r="O41" s="3"/>
      <c r="P41" s="3"/>
      <c r="Q41" s="3"/>
    </row>
    <row r="42" spans="1:17" ht="1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125100</v>
      </c>
      <c r="J42" s="277">
        <f t="shared" si="2"/>
        <v>30700</v>
      </c>
      <c r="K42" s="278">
        <f t="shared" si="2"/>
        <v>29596.5</v>
      </c>
      <c r="L42" s="277">
        <f t="shared" si="2"/>
        <v>28051.93</v>
      </c>
      <c r="M42" s="3"/>
      <c r="N42" s="3"/>
      <c r="O42" s="3"/>
      <c r="P42" s="3"/>
      <c r="Q42" s="3"/>
    </row>
    <row r="43" spans="1:17" ht="15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125100</v>
      </c>
      <c r="J43" s="277">
        <f t="shared" si="2"/>
        <v>30700</v>
      </c>
      <c r="K43" s="280">
        <f t="shared" si="2"/>
        <v>29596.5</v>
      </c>
      <c r="L43" s="280">
        <f t="shared" si="2"/>
        <v>28051.93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88">
        <f>SUM(I45:I61)-I53</f>
        <v>125100</v>
      </c>
      <c r="J44" s="281">
        <f>SUM(J45:J61)-J53</f>
        <v>30700</v>
      </c>
      <c r="K44" s="281">
        <f>SUM(K45:K61)-K53</f>
        <v>29596.5</v>
      </c>
      <c r="L44" s="282">
        <f>SUM(L45:L61)-L53</f>
        <v>28051.93</v>
      </c>
      <c r="M44" s="3"/>
      <c r="N44" s="3"/>
      <c r="O44" s="3"/>
      <c r="P44" s="3"/>
      <c r="Q44" s="3"/>
    </row>
    <row r="45" spans="1:17" ht="15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269"/>
      <c r="J45" s="269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269">
        <v>4900</v>
      </c>
      <c r="J46" s="269"/>
      <c r="K46" s="269"/>
      <c r="L46" s="269"/>
      <c r="M46" s="3"/>
      <c r="N46" s="3"/>
      <c r="O46" s="3"/>
      <c r="P46" s="3"/>
      <c r="Q46" s="3"/>
    </row>
    <row r="47" spans="1:17" ht="16.0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269">
        <v>13000</v>
      </c>
      <c r="J47" s="269">
        <v>3200</v>
      </c>
      <c r="K47" s="269">
        <v>3015.75</v>
      </c>
      <c r="L47" s="269">
        <v>2919.57</v>
      </c>
      <c r="M47" s="3"/>
      <c r="N47" s="3"/>
      <c r="O47" s="3"/>
      <c r="P47" s="3"/>
      <c r="Q47" s="3"/>
    </row>
    <row r="48" spans="1:17" ht="16.0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269">
        <v>11500</v>
      </c>
      <c r="J48" s="269">
        <v>2900</v>
      </c>
      <c r="K48" s="269">
        <v>2790.79</v>
      </c>
      <c r="L48" s="269">
        <v>2790.79</v>
      </c>
      <c r="M48" s="3"/>
      <c r="N48" s="3"/>
      <c r="O48" s="3"/>
      <c r="P48" s="3"/>
      <c r="Q48" s="3"/>
    </row>
    <row r="49" spans="1:17" ht="16.0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269"/>
      <c r="J49" s="269"/>
      <c r="K49" s="269"/>
      <c r="L49" s="269"/>
      <c r="M49" s="3"/>
      <c r="N49" s="3"/>
      <c r="O49" s="3"/>
      <c r="P49" s="3"/>
      <c r="Q49" s="3"/>
    </row>
    <row r="50" spans="1:17" ht="16.0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269"/>
      <c r="J50" s="269"/>
      <c r="K50" s="269"/>
      <c r="L50" s="269"/>
      <c r="M50" s="3"/>
      <c r="N50" s="3"/>
      <c r="O50" s="3"/>
      <c r="P50" s="3"/>
      <c r="Q50" s="3"/>
    </row>
    <row r="51" spans="1:17" ht="16.0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11100</v>
      </c>
      <c r="J51" s="269">
        <v>2000</v>
      </c>
      <c r="K51" s="269">
        <v>1932.57</v>
      </c>
      <c r="L51" s="269">
        <v>1932.57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270">
        <v>500</v>
      </c>
      <c r="J52" s="269"/>
      <c r="K52" s="269"/>
      <c r="L52" s="269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270">
        <v>1300</v>
      </c>
      <c r="J55" s="270">
        <v>400</v>
      </c>
      <c r="K55" s="270">
        <v>234.24</v>
      </c>
      <c r="L55" s="270">
        <v>234.24</v>
      </c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270">
        <v>1000</v>
      </c>
      <c r="J56" s="269">
        <v>200</v>
      </c>
      <c r="K56" s="269">
        <v>155.91999999999999</v>
      </c>
      <c r="L56" s="269">
        <v>155.91999999999999</v>
      </c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270">
        <v>1000</v>
      </c>
      <c r="J57" s="269"/>
      <c r="K57" s="269"/>
      <c r="L57" s="269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270"/>
      <c r="J58" s="270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270"/>
      <c r="J59" s="270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270">
        <v>39400</v>
      </c>
      <c r="J60" s="270">
        <v>13000</v>
      </c>
      <c r="K60" s="270">
        <v>12492.83</v>
      </c>
      <c r="L60" s="270">
        <v>11076.05</v>
      </c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41400</v>
      </c>
      <c r="J61" s="269">
        <v>9000</v>
      </c>
      <c r="K61" s="269">
        <v>8974.4</v>
      </c>
      <c r="L61" s="269">
        <v>8942.7900000000009</v>
      </c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2.4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2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9.4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8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2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2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2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8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.6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5.2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.6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2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6.4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.6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6.4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277">
        <f>SUM(I131+I136+I141)</f>
        <v>1200</v>
      </c>
      <c r="J130" s="277">
        <f t="shared" ref="J130:L130" si="13">SUM(J131+J136+J141)</f>
        <v>200</v>
      </c>
      <c r="K130" s="302">
        <f t="shared" si="13"/>
        <v>0</v>
      </c>
      <c r="L130" s="302">
        <f t="shared" si="13"/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4">I132</f>
        <v>0</v>
      </c>
      <c r="J131" s="128">
        <f t="shared" si="14"/>
        <v>0</v>
      </c>
      <c r="K131" s="129">
        <f t="shared" si="14"/>
        <v>0</v>
      </c>
      <c r="L131" s="127">
        <f t="shared" si="14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4"/>
        <v>0</v>
      </c>
      <c r="J132" s="128">
        <f t="shared" si="14"/>
        <v>0</v>
      </c>
      <c r="K132" s="129">
        <f t="shared" si="14"/>
        <v>0</v>
      </c>
      <c r="L132" s="127">
        <f t="shared" si="14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5">I137</f>
        <v>1200</v>
      </c>
      <c r="J136" s="152">
        <f t="shared" si="15"/>
        <v>200</v>
      </c>
      <c r="K136" s="153">
        <f t="shared" si="15"/>
        <v>0</v>
      </c>
      <c r="L136" s="148">
        <f t="shared" si="15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1200</v>
      </c>
      <c r="J137" s="128">
        <f t="shared" si="15"/>
        <v>200</v>
      </c>
      <c r="K137" s="129">
        <f t="shared" si="15"/>
        <v>0</v>
      </c>
      <c r="L137" s="127">
        <f t="shared" si="15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1200</v>
      </c>
      <c r="J138" s="128">
        <f>SUM(J139:J140)</f>
        <v>200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1200</v>
      </c>
      <c r="J139" s="116">
        <v>200</v>
      </c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0</v>
      </c>
      <c r="J141" s="286">
        <f t="shared" ref="J141:L142" si="16">J142</f>
        <v>0</v>
      </c>
      <c r="K141" s="277">
        <f t="shared" si="16"/>
        <v>0</v>
      </c>
      <c r="L141" s="278">
        <f t="shared" si="16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0</v>
      </c>
      <c r="J142" s="281">
        <f t="shared" si="16"/>
        <v>0</v>
      </c>
      <c r="K142" s="282">
        <f t="shared" si="16"/>
        <v>0</v>
      </c>
      <c r="L142" s="288">
        <f t="shared" si="16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0</v>
      </c>
      <c r="J143" s="286">
        <f>SUM(J144:J145)</f>
        <v>0</v>
      </c>
      <c r="K143" s="277">
        <f>SUM(K144:K145)</f>
        <v>0</v>
      </c>
      <c r="L143" s="278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3"/>
      <c r="J144" s="116"/>
      <c r="K144" s="269"/>
      <c r="L144" s="269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270"/>
      <c r="L145" s="270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291">
        <f>K147</f>
        <v>0</v>
      </c>
      <c r="L146" s="289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291">
        <f>K148+K152</f>
        <v>0</v>
      </c>
      <c r="L147" s="289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277">
        <f>K149</f>
        <v>0</v>
      </c>
      <c r="L148" s="278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291">
        <f>SUM(K150:K151)</f>
        <v>0</v>
      </c>
      <c r="L149" s="289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269"/>
      <c r="L150" s="269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301"/>
      <c r="L151" s="301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7">J153</f>
        <v>0</v>
      </c>
      <c r="K152" s="129">
        <f t="shared" si="17"/>
        <v>0</v>
      </c>
      <c r="L152" s="127">
        <f t="shared" si="17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7"/>
        <v>0</v>
      </c>
      <c r="K153" s="129">
        <f t="shared" si="17"/>
        <v>0</v>
      </c>
      <c r="L153" s="127">
        <f t="shared" si="17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8">J157</f>
        <v>0</v>
      </c>
      <c r="K156" s="129">
        <f t="shared" si="18"/>
        <v>0</v>
      </c>
      <c r="L156" s="127">
        <f t="shared" si="18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8"/>
        <v>0</v>
      </c>
      <c r="K157" s="125">
        <f t="shared" si="18"/>
        <v>0</v>
      </c>
      <c r="L157" s="123">
        <f t="shared" si="18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8"/>
        <v>0</v>
      </c>
      <c r="K158" s="129">
        <f t="shared" si="18"/>
        <v>0</v>
      </c>
      <c r="L158" s="127">
        <f t="shared" si="18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6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6.4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273">
        <f>SUM(K173+K226+K287)</f>
        <v>0</v>
      </c>
      <c r="L172" s="274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289">
        <f>SUM(K174+K196+K204+K216+K220)</f>
        <v>0</v>
      </c>
      <c r="L173" s="289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277">
        <f>SUM(K175+K178+K183+K188+K193)</f>
        <v>0</v>
      </c>
      <c r="L174" s="278">
        <f>SUM(L175+L178+L183+L188+L193)</f>
        <v>0</v>
      </c>
      <c r="M174" s="3"/>
      <c r="N174" s="3"/>
      <c r="O174" s="3"/>
      <c r="P174" s="3"/>
      <c r="Q174" s="3"/>
    </row>
    <row r="175" spans="1:17" ht="16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9">I176</f>
        <v>0</v>
      </c>
      <c r="J175" s="124">
        <f t="shared" si="19"/>
        <v>0</v>
      </c>
      <c r="K175" s="291">
        <f t="shared" si="19"/>
        <v>0</v>
      </c>
      <c r="L175" s="289">
        <f t="shared" si="19"/>
        <v>0</v>
      </c>
      <c r="M175" s="3"/>
      <c r="N175" s="3"/>
      <c r="O175" s="3"/>
      <c r="P175" s="3"/>
      <c r="Q175" s="3"/>
    </row>
    <row r="176" spans="1:17" ht="16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9"/>
        <v>0</v>
      </c>
      <c r="J176" s="127">
        <f t="shared" si="19"/>
        <v>0</v>
      </c>
      <c r="K176" s="278">
        <f t="shared" si="19"/>
        <v>0</v>
      </c>
      <c r="L176" s="278">
        <f t="shared" si="19"/>
        <v>0</v>
      </c>
      <c r="M176" s="3"/>
      <c r="N176" s="3"/>
      <c r="O176" s="3"/>
      <c r="P176" s="3"/>
      <c r="Q176" s="3"/>
    </row>
    <row r="177" spans="1:17" ht="16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277">
        <f>K184</f>
        <v>0</v>
      </c>
      <c r="L183" s="278">
        <f>L184</f>
        <v>0</v>
      </c>
      <c r="M183" s="3"/>
      <c r="N183" s="3"/>
      <c r="O183" s="3"/>
      <c r="P183" s="3"/>
      <c r="Q183" s="3"/>
    </row>
    <row r="184" spans="1:17" ht="16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278">
        <f>SUM(K185:K187)</f>
        <v>0</v>
      </c>
      <c r="L184" s="278">
        <f>SUM(L185:L187)</f>
        <v>0</v>
      </c>
      <c r="M184" s="3"/>
      <c r="N184" s="3"/>
      <c r="O184" s="3"/>
      <c r="P184" s="3"/>
      <c r="Q184" s="3"/>
    </row>
    <row r="185" spans="1:17" ht="16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6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270"/>
      <c r="L186" s="270"/>
      <c r="M186" s="3"/>
      <c r="N186" s="3"/>
      <c r="O186" s="3"/>
      <c r="P186" s="3"/>
      <c r="Q186" s="3"/>
    </row>
    <row r="187" spans="1:17" ht="16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20">I194</f>
        <v>0</v>
      </c>
      <c r="J193" s="128">
        <f t="shared" si="20"/>
        <v>0</v>
      </c>
      <c r="K193" s="277">
        <f t="shared" si="20"/>
        <v>0</v>
      </c>
      <c r="L193" s="278">
        <f t="shared" si="20"/>
        <v>0</v>
      </c>
      <c r="M193" s="3"/>
      <c r="N193" s="3"/>
      <c r="O193" s="3"/>
      <c r="P193" s="3"/>
      <c r="Q193" s="3"/>
    </row>
    <row r="194" spans="1:17" ht="16.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20"/>
        <v>0</v>
      </c>
      <c r="J194" s="129">
        <f t="shared" si="20"/>
        <v>0</v>
      </c>
      <c r="K194" s="277">
        <f t="shared" si="20"/>
        <v>0</v>
      </c>
      <c r="L194" s="277">
        <f t="shared" si="20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270"/>
      <c r="L195" s="270"/>
      <c r="M195" s="3"/>
      <c r="N195" s="3"/>
      <c r="O195" s="3"/>
      <c r="P195" s="3"/>
      <c r="Q195" s="3"/>
    </row>
    <row r="196" spans="1:17" ht="16.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1">I197</f>
        <v>0</v>
      </c>
      <c r="J196" s="152">
        <f t="shared" si="21"/>
        <v>0</v>
      </c>
      <c r="K196" s="153">
        <f t="shared" si="21"/>
        <v>0</v>
      </c>
      <c r="L196" s="148">
        <f t="shared" si="21"/>
        <v>0</v>
      </c>
      <c r="M196" s="3"/>
      <c r="N196" s="3"/>
      <c r="O196" s="3"/>
      <c r="P196" s="3"/>
      <c r="Q196" s="3"/>
    </row>
    <row r="197" spans="1:17" ht="16.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1"/>
        <v>0</v>
      </c>
      <c r="J197" s="128">
        <f t="shared" si="21"/>
        <v>0</v>
      </c>
      <c r="K197" s="129">
        <f t="shared" si="21"/>
        <v>0</v>
      </c>
      <c r="L197" s="127">
        <f t="shared" si="21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2">J217</f>
        <v>0</v>
      </c>
      <c r="K216" s="125">
        <f t="shared" si="22"/>
        <v>0</v>
      </c>
      <c r="L216" s="125">
        <f t="shared" si="22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2"/>
        <v>0</v>
      </c>
      <c r="K217" s="151">
        <f t="shared" si="22"/>
        <v>0</v>
      </c>
      <c r="L217" s="151">
        <f t="shared" si="22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2"/>
        <v>0</v>
      </c>
      <c r="K218" s="129">
        <f t="shared" si="22"/>
        <v>0</v>
      </c>
      <c r="L218" s="129">
        <f t="shared" si="22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3">I221</f>
        <v>0</v>
      </c>
      <c r="J220" s="162">
        <f t="shared" si="23"/>
        <v>0</v>
      </c>
      <c r="K220" s="162">
        <f t="shared" si="23"/>
        <v>0</v>
      </c>
      <c r="L220" s="162">
        <f t="shared" si="23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3"/>
        <v>0</v>
      </c>
      <c r="J221" s="162">
        <f t="shared" si="23"/>
        <v>0</v>
      </c>
      <c r="K221" s="162">
        <f t="shared" si="23"/>
        <v>0</v>
      </c>
      <c r="L221" s="162">
        <f t="shared" si="23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4">I248</f>
        <v>0</v>
      </c>
      <c r="J247" s="128">
        <f t="shared" si="24"/>
        <v>0</v>
      </c>
      <c r="K247" s="129">
        <f t="shared" si="24"/>
        <v>0</v>
      </c>
      <c r="L247" s="129">
        <f t="shared" si="24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4"/>
        <v>0</v>
      </c>
      <c r="J248" s="128">
        <f t="shared" si="24"/>
        <v>0</v>
      </c>
      <c r="K248" s="129">
        <f t="shared" si="24"/>
        <v>0</v>
      </c>
      <c r="L248" s="129">
        <f t="shared" si="24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5">J251</f>
        <v>0</v>
      </c>
      <c r="K250" s="129">
        <f t="shared" si="25"/>
        <v>0</v>
      </c>
      <c r="L250" s="129">
        <f t="shared" si="25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5"/>
        <v>0</v>
      </c>
      <c r="K251" s="129">
        <f t="shared" si="25"/>
        <v>0</v>
      </c>
      <c r="L251" s="129">
        <f t="shared" si="25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6">J277</f>
        <v>0</v>
      </c>
      <c r="K276" s="129">
        <f t="shared" si="26"/>
        <v>0</v>
      </c>
      <c r="L276" s="129">
        <f t="shared" si="26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6"/>
        <v>0</v>
      </c>
      <c r="K277" s="128">
        <f t="shared" si="26"/>
        <v>0</v>
      </c>
      <c r="L277" s="129">
        <f t="shared" si="26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0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7">J280</f>
        <v>0</v>
      </c>
      <c r="K279" s="128">
        <f t="shared" si="27"/>
        <v>0</v>
      </c>
      <c r="L279" s="129">
        <f t="shared" si="27"/>
        <v>0</v>
      </c>
      <c r="M279" s="3"/>
      <c r="N279" s="3"/>
      <c r="O279" s="3"/>
      <c r="P279" s="3"/>
      <c r="Q279" s="3"/>
    </row>
    <row r="280" spans="1:17" ht="16.0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7"/>
        <v>0</v>
      </c>
      <c r="K280" s="128">
        <f t="shared" si="27"/>
        <v>0</v>
      </c>
      <c r="L280" s="129">
        <f t="shared" si="27"/>
        <v>0</v>
      </c>
      <c r="M280" s="3"/>
      <c r="N280" s="3"/>
      <c r="O280" s="3"/>
      <c r="P280" s="3"/>
      <c r="Q280" s="3"/>
    </row>
    <row r="281" spans="1:17" ht="16.0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6.0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6.0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6.0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6.0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8">I307</f>
        <v>0</v>
      </c>
      <c r="J306" s="157">
        <f t="shared" si="28"/>
        <v>0</v>
      </c>
      <c r="K306" s="129">
        <f t="shared" si="28"/>
        <v>0</v>
      </c>
      <c r="L306" s="129">
        <f t="shared" si="28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8"/>
        <v>0</v>
      </c>
      <c r="J307" s="158">
        <f t="shared" si="28"/>
        <v>0</v>
      </c>
      <c r="K307" s="125">
        <f t="shared" si="28"/>
        <v>0</v>
      </c>
      <c r="L307" s="125">
        <f t="shared" si="28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9">I310</f>
        <v>0</v>
      </c>
      <c r="J309" s="157">
        <f t="shared" si="29"/>
        <v>0</v>
      </c>
      <c r="K309" s="129">
        <f t="shared" si="29"/>
        <v>0</v>
      </c>
      <c r="L309" s="129">
        <f t="shared" si="29"/>
        <v>0</v>
      </c>
      <c r="M309" s="3"/>
      <c r="N309" s="3"/>
      <c r="O309" s="3"/>
      <c r="P309" s="3"/>
      <c r="Q309" s="3"/>
    </row>
    <row r="310" spans="1:17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9"/>
        <v>0</v>
      </c>
      <c r="J310" s="157">
        <f t="shared" si="29"/>
        <v>0</v>
      </c>
      <c r="K310" s="129">
        <f t="shared" si="29"/>
        <v>0</v>
      </c>
      <c r="L310" s="129">
        <f t="shared" si="29"/>
        <v>0</v>
      </c>
      <c r="M310" s="3"/>
      <c r="N310" s="3"/>
      <c r="O310" s="3"/>
      <c r="P310" s="3"/>
      <c r="Q310" s="3"/>
    </row>
    <row r="311" spans="1:17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5.2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30">I336</f>
        <v>0</v>
      </c>
      <c r="J335" s="128">
        <f t="shared" si="30"/>
        <v>0</v>
      </c>
      <c r="K335" s="128">
        <f t="shared" si="30"/>
        <v>0</v>
      </c>
      <c r="L335" s="129">
        <f t="shared" si="30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30"/>
        <v>0</v>
      </c>
      <c r="J336" s="124">
        <f t="shared" si="30"/>
        <v>0</v>
      </c>
      <c r="K336" s="124">
        <f t="shared" si="30"/>
        <v>0</v>
      </c>
      <c r="L336" s="125">
        <f t="shared" si="30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1">I339</f>
        <v>0</v>
      </c>
      <c r="J338" s="128">
        <f t="shared" si="31"/>
        <v>0</v>
      </c>
      <c r="K338" s="128">
        <f t="shared" si="31"/>
        <v>0</v>
      </c>
      <c r="L338" s="129">
        <f t="shared" si="31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1"/>
        <v>0</v>
      </c>
      <c r="J339" s="128">
        <f t="shared" si="31"/>
        <v>0</v>
      </c>
      <c r="K339" s="128">
        <f t="shared" si="31"/>
        <v>0</v>
      </c>
      <c r="L339" s="129">
        <f t="shared" si="31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2">J342</f>
        <v>0</v>
      </c>
      <c r="K341" s="128">
        <f t="shared" si="32"/>
        <v>0</v>
      </c>
      <c r="L341" s="129">
        <f t="shared" si="32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2"/>
        <v>0</v>
      </c>
      <c r="K342" s="128">
        <f t="shared" si="32"/>
        <v>0</v>
      </c>
      <c r="L342" s="129">
        <f t="shared" si="32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1728800</v>
      </c>
      <c r="J344" s="141">
        <f>SUM(J30+J172)</f>
        <v>430100</v>
      </c>
      <c r="K344" s="271">
        <f>SUM(K30+K172)</f>
        <v>420466.5</v>
      </c>
      <c r="L344" s="272">
        <f>SUM(L30+L172)</f>
        <v>402181.45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 J35:L35" name="Islaidos 2.1"/>
    <protectedRange sqref="J36:L36 I45:I51 I40:L40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 I144:L144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I55 I58:I59 J45:L52 I56:L57 I60:L61" name="Range57"/>
    <protectedRange sqref="H26 A19:F22 H19:J22 G19:G20 G22" name="Range73"/>
    <protectedRange sqref="I223:L225" name="Range55"/>
    <protectedRange sqref="G6:K6" name="Range62_1"/>
    <protectedRange sqref="A9:L9" name="Range69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55118110236220474" bottom="0.15748031496062992" header="0.31496062992125984" footer="0.19685039370078741"/>
  <pageSetup orientation="portrait" verticalDpi="0" r:id="rId1"/>
  <headerFooter>
    <oddHeader>Puslapių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AJ828"/>
  <sheetViews>
    <sheetView topLeftCell="A337" workbookViewId="0">
      <selection activeCell="T349" sqref="T348:T349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44140625" style="1" customWidth="1"/>
    <col min="10" max="10" width="11.6640625" style="1" customWidth="1"/>
    <col min="11" max="11" width="12.44140625" style="1" customWidth="1"/>
    <col min="12" max="12" width="10.332031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216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217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218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201</v>
      </c>
      <c r="H16" s="349"/>
      <c r="I16" s="349"/>
      <c r="J16" s="349"/>
      <c r="K16" s="349"/>
      <c r="M16" s="3"/>
      <c r="N16" s="3"/>
      <c r="O16" s="3"/>
      <c r="P16" s="3"/>
    </row>
    <row r="17" spans="1:20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20" ht="13.8" customHeight="1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20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20" ht="13.8">
      <c r="A20" s="3"/>
      <c r="B20" s="3"/>
      <c r="C20" s="3"/>
      <c r="D20" s="3"/>
      <c r="E20" s="3"/>
      <c r="F20" s="3"/>
      <c r="G20" s="261" t="s">
        <v>219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20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20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  <c r="T22" s="264"/>
    </row>
    <row r="23" spans="1:20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20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194</v>
      </c>
      <c r="M24" s="104"/>
      <c r="N24" s="3"/>
      <c r="O24" s="3"/>
      <c r="P24" s="3"/>
    </row>
    <row r="25" spans="1:20" ht="13.8">
      <c r="A25" s="3"/>
      <c r="B25" s="3"/>
      <c r="C25" s="253"/>
      <c r="D25" s="4"/>
      <c r="E25" s="4"/>
      <c r="F25" s="4"/>
      <c r="G25" s="350" t="s">
        <v>7</v>
      </c>
      <c r="H25" s="350"/>
      <c r="I25" s="260">
        <v>10</v>
      </c>
      <c r="J25" s="258" t="s">
        <v>202</v>
      </c>
      <c r="K25" s="259" t="s">
        <v>194</v>
      </c>
      <c r="L25" s="265">
        <v>40</v>
      </c>
      <c r="M25" s="104"/>
      <c r="N25" s="3"/>
      <c r="O25" s="3"/>
      <c r="P25" s="3"/>
    </row>
    <row r="26" spans="1:20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20" ht="13.2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20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20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20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1526500</v>
      </c>
      <c r="J30" s="274">
        <f>SUM(J31+J41+J62+J83+J91+J107+J130+J146+J155)</f>
        <v>369200</v>
      </c>
      <c r="K30" s="273">
        <f>SUM(K31+K41+K62+K83+K91+K107+K130+K146+K155)</f>
        <v>330124.95</v>
      </c>
      <c r="L30" s="274">
        <f>SUM(L31+L41+L62+L83+L91+L107+L130+L146+L155)</f>
        <v>303817.76</v>
      </c>
      <c r="M30" s="96"/>
      <c r="N30" s="96"/>
      <c r="O30" s="96"/>
      <c r="P30" s="96"/>
      <c r="Q30" s="96"/>
    </row>
    <row r="31" spans="1:20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1440600</v>
      </c>
      <c r="J31" s="274">
        <f>SUM(J32+J37)</f>
        <v>359100</v>
      </c>
      <c r="K31" s="275">
        <f>SUM(K32+K37)</f>
        <v>324570</v>
      </c>
      <c r="L31" s="276">
        <f>SUM(L32+L37)</f>
        <v>298262.81</v>
      </c>
      <c r="M31" s="3"/>
      <c r="N31" s="3"/>
      <c r="O31" s="3"/>
      <c r="P31" s="3"/>
      <c r="Q31" s="3"/>
    </row>
    <row r="32" spans="1:20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1099900</v>
      </c>
      <c r="J32" s="278">
        <f t="shared" ref="J32:L33" si="0">SUM(J33)</f>
        <v>274200</v>
      </c>
      <c r="K32" s="277">
        <f t="shared" si="0"/>
        <v>247800</v>
      </c>
      <c r="L32" s="278">
        <f t="shared" si="0"/>
        <v>228361.22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1099900</v>
      </c>
      <c r="J33" s="278">
        <f t="shared" si="0"/>
        <v>274200</v>
      </c>
      <c r="K33" s="277">
        <f t="shared" si="0"/>
        <v>247800</v>
      </c>
      <c r="L33" s="278">
        <f t="shared" si="0"/>
        <v>228361.22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1099900</v>
      </c>
      <c r="J34" s="278">
        <f>SUM(J35:J36)</f>
        <v>274200</v>
      </c>
      <c r="K34" s="277">
        <f>SUM(K35:K36)</f>
        <v>247800</v>
      </c>
      <c r="L34" s="278">
        <f>SUM(L35:L36)</f>
        <v>228361.22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292">
        <v>1099900</v>
      </c>
      <c r="J35" s="292">
        <v>274200</v>
      </c>
      <c r="K35" s="292">
        <v>247800</v>
      </c>
      <c r="L35" s="292">
        <v>228361.22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340700</v>
      </c>
      <c r="J37" s="278">
        <f t="shared" ref="J37:L38" si="1">J38</f>
        <v>84900</v>
      </c>
      <c r="K37" s="277">
        <f t="shared" si="1"/>
        <v>76770</v>
      </c>
      <c r="L37" s="278">
        <f t="shared" si="1"/>
        <v>69901.59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340700</v>
      </c>
      <c r="J38" s="278">
        <f t="shared" si="1"/>
        <v>84900</v>
      </c>
      <c r="K38" s="278">
        <f t="shared" si="1"/>
        <v>76770</v>
      </c>
      <c r="L38" s="278">
        <f t="shared" si="1"/>
        <v>69901.59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340700</v>
      </c>
      <c r="J39" s="278">
        <f>J40</f>
        <v>84900</v>
      </c>
      <c r="K39" s="278">
        <f>K40</f>
        <v>76770</v>
      </c>
      <c r="L39" s="278">
        <f>L40</f>
        <v>69901.59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340700</v>
      </c>
      <c r="J40" s="270">
        <v>84900</v>
      </c>
      <c r="K40" s="269">
        <v>76770</v>
      </c>
      <c r="L40" s="269">
        <v>69901.59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84700</v>
      </c>
      <c r="J41" s="283">
        <f t="shared" si="2"/>
        <v>9900</v>
      </c>
      <c r="K41" s="279">
        <f t="shared" si="2"/>
        <v>5409.9500000000007</v>
      </c>
      <c r="L41" s="279">
        <f t="shared" si="2"/>
        <v>5409.9500000000007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84700</v>
      </c>
      <c r="J42" s="277">
        <f t="shared" si="2"/>
        <v>9900</v>
      </c>
      <c r="K42" s="278">
        <f t="shared" si="2"/>
        <v>5409.9500000000007</v>
      </c>
      <c r="L42" s="277">
        <f t="shared" si="2"/>
        <v>5409.9500000000007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84700</v>
      </c>
      <c r="J43" s="277">
        <f t="shared" si="2"/>
        <v>9900</v>
      </c>
      <c r="K43" s="280">
        <f t="shared" si="2"/>
        <v>5409.9500000000007</v>
      </c>
      <c r="L43" s="280">
        <f t="shared" si="2"/>
        <v>5409.9500000000007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88">
        <f>SUM(I45:I61)-I53</f>
        <v>84700</v>
      </c>
      <c r="J44" s="281">
        <f>SUM(J45:J61)-J53</f>
        <v>9900</v>
      </c>
      <c r="K44" s="281">
        <f>SUM(K45:K61)-K53</f>
        <v>5409.9500000000007</v>
      </c>
      <c r="L44" s="282">
        <f>SUM(L45:L61)-L53</f>
        <v>5409.9500000000007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269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269"/>
      <c r="K46" s="269"/>
      <c r="L46" s="269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35600</v>
      </c>
      <c r="J51" s="269">
        <v>1700</v>
      </c>
      <c r="K51" s="269">
        <v>1236.02</v>
      </c>
      <c r="L51" s="269">
        <v>1236.02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49100</v>
      </c>
      <c r="J61" s="269">
        <v>8200</v>
      </c>
      <c r="K61" s="269">
        <v>4173.93</v>
      </c>
      <c r="L61" s="269">
        <v>4173.93</v>
      </c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0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9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2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1.4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0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05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5.0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5.05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0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5.0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1200</v>
      </c>
      <c r="J130" s="128">
        <f>SUM(J131+J136+J141)</f>
        <v>200</v>
      </c>
      <c r="K130" s="129">
        <f>SUM(K131+K136+K141)</f>
        <v>145</v>
      </c>
      <c r="L130" s="127">
        <f>SUM(L131+L136+L141)</f>
        <v>145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1200</v>
      </c>
      <c r="J141" s="286">
        <f t="shared" ref="J141:L142" si="15">J142</f>
        <v>200</v>
      </c>
      <c r="K141" s="277">
        <f t="shared" si="15"/>
        <v>145</v>
      </c>
      <c r="L141" s="278">
        <f t="shared" si="15"/>
        <v>145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1200</v>
      </c>
      <c r="J142" s="281">
        <f t="shared" si="15"/>
        <v>200</v>
      </c>
      <c r="K142" s="282">
        <f t="shared" si="15"/>
        <v>145</v>
      </c>
      <c r="L142" s="288">
        <f t="shared" si="15"/>
        <v>145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1200</v>
      </c>
      <c r="J143" s="286">
        <f>SUM(J144:J145)</f>
        <v>200</v>
      </c>
      <c r="K143" s="277">
        <f>SUM(K144:K145)</f>
        <v>145</v>
      </c>
      <c r="L143" s="278">
        <f>SUM(L144:L145)</f>
        <v>145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297">
        <v>1200</v>
      </c>
      <c r="J144" s="298">
        <v>200</v>
      </c>
      <c r="K144" s="298">
        <v>145</v>
      </c>
      <c r="L144" s="298">
        <v>145</v>
      </c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3.9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3.9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3.9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9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9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9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2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21" ht="1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21" ht="1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21" ht="1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21" ht="1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21" ht="1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21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21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21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  <c r="U248" s="1" t="s">
        <v>154</v>
      </c>
    </row>
    <row r="249" spans="1:21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2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2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2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2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2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2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2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2.8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9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9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2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9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9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9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9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9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9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9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9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9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9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9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9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9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9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13.95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13.95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9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9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9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3.9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9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9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299">
        <f>SUM(I30+I172)</f>
        <v>1526500</v>
      </c>
      <c r="J344" s="271">
        <f>SUM(J30+J172)</f>
        <v>369200</v>
      </c>
      <c r="K344" s="271">
        <f>SUM(K30+K172)</f>
        <v>330124.95</v>
      </c>
      <c r="L344" s="272">
        <f>SUM(L30+L172)</f>
        <v>303817.76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_1"/>
    <protectedRange sqref="J163:L164 J169:L169 I170:I171 I168:L168 J171:L171" name="Range71_1"/>
    <protectedRange sqref="K23:L24" name="Range67_1"/>
    <protectedRange sqref="L21" name="Range65_1"/>
    <protectedRange sqref="I343:L343" name="Range61_1"/>
    <protectedRange sqref="I337:L337" name="Range59_1"/>
    <protectedRange sqref="I311:L311 L241 L185 L190 I255:L255 I304:L304 L180 I252:L252 L249 L230 L182 L232:L233 L199 L211 L219 L203 L208 L192 I329:L329" name="Range53_1"/>
    <protectedRange sqref="J305:L305" name="Range51_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_1"/>
    <protectedRange sqref="I219" name="Range33_1"/>
    <protectedRange sqref="I165" name="Range23_1"/>
    <protectedRange sqref="I154" name="Range21_1"/>
    <protectedRange sqref="I145 I144:L144" name="Range19_1"/>
    <protectedRange sqref="I134:L135" name="Socialines ismokos 2.7_1"/>
    <protectedRange sqref="I124:L124" name="Imokos 2.6.4_1"/>
    <protectedRange sqref="I116:L116" name="Imokos i ES 2.6.1.1_1"/>
    <protectedRange sqref="I105:L105 I106" name="dOTACIJOS 2.5.3_1"/>
    <protectedRange sqref="I95:L96" name="Dotacijos_1"/>
    <protectedRange sqref="I82" name="Turto islaidos 2.3.2.1_1"/>
    <protectedRange sqref="I71:L73" name="Turto islaidos 2.3.1.2_1"/>
    <protectedRange sqref="I54 I52" name="Range3_1"/>
    <protectedRange sqref="I35:I36 J35:L35" name="Islaidos 2.1_1"/>
    <protectedRange sqref="J36:L36 I45:I51 I40:L40" name="Islaidos 2.2_1"/>
    <protectedRange sqref="I66:L68" name="Turto islaidos 2.3_1"/>
    <protectedRange sqref="I76:L78" name="Turto islaidos 2.3.1.3_1"/>
    <protectedRange sqref="I89:L89 I87:L87 I90" name="Subsidijos 2.4_1"/>
    <protectedRange sqref="I100:L101" name="Dotacijos 2.5.2.1_1"/>
    <protectedRange sqref="I111:L112" name="iMOKOS I es 2.6_1"/>
    <protectedRange sqref="I120:L120" name="Imokos i ES 2.6.3.1_1"/>
    <protectedRange sqref="I128" name="Imokos 2.6.5.1_1"/>
    <protectedRange sqref="I139:L140" name="Range18_1"/>
    <protectedRange sqref="I150:L151" name="Range20_1"/>
    <protectedRange sqref="I159:L159" name="Range22_1"/>
    <protectedRange sqref="I249:K249" name="Range38_1"/>
    <protectedRange sqref="I300:L300" name="Range50_1"/>
    <protectedRange sqref="J308:L308" name="Range52_1"/>
    <protectedRange sqref="I314:L314" name="Range54_1"/>
    <protectedRange sqref="I340:L340" name="Range60_1"/>
    <protectedRange sqref="B6:F6 L6" name="Range62_1"/>
    <protectedRange sqref="L20" name="Range64_1"/>
    <protectedRange sqref="L22" name="Range66_1"/>
    <protectedRange sqref="I25:L25" name="Range68_1"/>
    <protectedRange sqref="J54:L54 J45:L52 I56:L57 I55 I58:I59 I60:L61" name="Range57_1"/>
    <protectedRange sqref="H26 A19:F22 H19:J22 G19:G20 G22" name="Range73_1"/>
    <protectedRange sqref="I223:L225" name="Range55_1"/>
    <protectedRange sqref="G6:K6" name="Range62_1_1"/>
    <protectedRange sqref="A9:L9" name="Range69_1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1181102362204722" right="0.11811023622047245" top="0.47244094488188981" bottom="0.55118110236220474" header="0.19685039370078741" footer="0.11811023622047245"/>
  <pageSetup orientation="portrait" verticalDpi="0" r:id="rId1"/>
  <headerFooter>
    <oddHeader>Puslapių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AJ828"/>
  <sheetViews>
    <sheetView workbookViewId="0">
      <selection activeCell="E17" sqref="E17:K1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216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217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218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203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220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204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194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50" t="s">
        <v>7</v>
      </c>
      <c r="H25" s="350"/>
      <c r="I25" s="260">
        <v>10</v>
      </c>
      <c r="J25" s="258" t="s">
        <v>205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1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64300</v>
      </c>
      <c r="J30" s="274">
        <f>SUM(J31+J41+J62+J83+J91+J107+J130+J146+J155)</f>
        <v>16000</v>
      </c>
      <c r="K30" s="273">
        <f>SUM(K31+K41+K62+K83+K91+K107+K130+K146+K155)</f>
        <v>16000</v>
      </c>
      <c r="L30" s="274">
        <f>SUM(L31+L41+L62+L83+L91+L107+L130+L146+L155)</f>
        <v>15995.4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6.4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6.4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64300</v>
      </c>
      <c r="J130" s="128">
        <f>SUM(J131+J136+J141)</f>
        <v>16000</v>
      </c>
      <c r="K130" s="277">
        <f>SUM(K131+K136+K141)</f>
        <v>16000</v>
      </c>
      <c r="L130" s="278">
        <f>SUM(L131+L136+L141)</f>
        <v>15995.4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5.05" customHeight="1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64300</v>
      </c>
      <c r="J136" s="284">
        <f t="shared" si="14"/>
        <v>16000</v>
      </c>
      <c r="K136" s="285">
        <f t="shared" si="14"/>
        <v>16000</v>
      </c>
      <c r="L136" s="280">
        <f t="shared" si="14"/>
        <v>15995.4</v>
      </c>
      <c r="M136" s="3"/>
      <c r="N136" s="3"/>
      <c r="O136" s="3"/>
      <c r="P136" s="3"/>
      <c r="Q136" s="3"/>
    </row>
    <row r="137" spans="1:17" ht="25.05" customHeight="1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64300</v>
      </c>
      <c r="J137" s="286">
        <f t="shared" si="14"/>
        <v>16000</v>
      </c>
      <c r="K137" s="277">
        <f t="shared" si="14"/>
        <v>16000</v>
      </c>
      <c r="L137" s="278">
        <f t="shared" si="14"/>
        <v>15995.4</v>
      </c>
      <c r="M137" s="3"/>
      <c r="N137" s="3"/>
      <c r="O137" s="3"/>
      <c r="P137" s="3"/>
      <c r="Q137" s="3"/>
    </row>
    <row r="138" spans="1:17" ht="25.05" customHeight="1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64300</v>
      </c>
      <c r="J138" s="286">
        <f>SUM(J139:J140)</f>
        <v>16000</v>
      </c>
      <c r="K138" s="277">
        <f>SUM(K139:K140)</f>
        <v>16000</v>
      </c>
      <c r="L138" s="278">
        <f>SUM(L139:L140)</f>
        <v>15995.4</v>
      </c>
      <c r="M138" s="3"/>
      <c r="N138" s="3"/>
      <c r="O138" s="3"/>
      <c r="P138" s="3"/>
      <c r="Q138" s="3"/>
    </row>
    <row r="139" spans="1:17" ht="13.05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64300</v>
      </c>
      <c r="J139" s="133">
        <v>16000</v>
      </c>
      <c r="K139" s="269">
        <v>16000</v>
      </c>
      <c r="L139" s="269">
        <v>15995.4</v>
      </c>
      <c r="M139" s="3"/>
      <c r="N139" s="3"/>
      <c r="O139" s="3"/>
      <c r="P139" s="3"/>
      <c r="Q139" s="3"/>
    </row>
    <row r="140" spans="1:17" ht="13.0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 ht="13.05" customHeight="1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 ht="13.05" customHeight="1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 ht="13.05" customHeight="1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 ht="13.05" customHeight="1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3.0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3.0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3.0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0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0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3.0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 ht="13.05" customHeight="1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0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 ht="13.05" customHeight="1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 ht="13.05" customHeight="1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7.799999999999997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0.799999999999997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3.9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3.9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3.9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3.9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3.9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3.9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9.2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0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0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0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3.0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3.0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05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5.0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6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1.4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0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0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64300</v>
      </c>
      <c r="J344" s="141">
        <f>SUM(J30+J172)</f>
        <v>16000</v>
      </c>
      <c r="K344" s="141">
        <f>SUM(K30+K172)</f>
        <v>16000</v>
      </c>
      <c r="L344" s="272">
        <f>SUM(L30+L172)</f>
        <v>15995.4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AJ828"/>
  <sheetViews>
    <sheetView topLeftCell="A334" workbookViewId="0">
      <selection activeCell="S40" sqref="S40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.554687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216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221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6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218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198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210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204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207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50" t="s">
        <v>7</v>
      </c>
      <c r="H25" s="350"/>
      <c r="I25" s="266" t="s">
        <v>208</v>
      </c>
      <c r="J25" s="258" t="s">
        <v>209</v>
      </c>
      <c r="K25" s="259" t="s">
        <v>194</v>
      </c>
      <c r="L25" s="259" t="s">
        <v>194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2.2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639700</v>
      </c>
      <c r="J30" s="274">
        <f>SUM(J31+J41+J62+J83+J91+J107+J130+J146+J155)</f>
        <v>106400</v>
      </c>
      <c r="K30" s="273">
        <f>SUM(K31+K41+K62+K83+K91+K107+K130+K146+K155)</f>
        <v>106400</v>
      </c>
      <c r="L30" s="274">
        <f>SUM(L31+L41+L62+L83+L91+L107+L130+L146+L155)</f>
        <v>98953.67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627800</v>
      </c>
      <c r="J31" s="274">
        <f>SUM(J32+J37)</f>
        <v>106400</v>
      </c>
      <c r="K31" s="275">
        <f>SUM(K32+K37)</f>
        <v>106400</v>
      </c>
      <c r="L31" s="276">
        <f>SUM(L32+L37)</f>
        <v>98953.67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479300</v>
      </c>
      <c r="J32" s="278">
        <f t="shared" ref="J32:L33" si="0">SUM(J33)</f>
        <v>81200</v>
      </c>
      <c r="K32" s="277">
        <f t="shared" si="0"/>
        <v>81200</v>
      </c>
      <c r="L32" s="278">
        <f t="shared" si="0"/>
        <v>75767.22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479300</v>
      </c>
      <c r="J33" s="278">
        <f t="shared" si="0"/>
        <v>81200</v>
      </c>
      <c r="K33" s="277">
        <f t="shared" si="0"/>
        <v>81200</v>
      </c>
      <c r="L33" s="278">
        <f t="shared" si="0"/>
        <v>75767.22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479300</v>
      </c>
      <c r="J34" s="278">
        <f>SUM(J35:J36)</f>
        <v>81200</v>
      </c>
      <c r="K34" s="277">
        <f>SUM(K35:K36)</f>
        <v>81200</v>
      </c>
      <c r="L34" s="278">
        <f>SUM(L35:L36)</f>
        <v>75767.22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>
        <v>479300</v>
      </c>
      <c r="J35" s="114">
        <v>81200</v>
      </c>
      <c r="K35" s="114">
        <v>81200</v>
      </c>
      <c r="L35" s="114">
        <v>75767.22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148500</v>
      </c>
      <c r="J37" s="278">
        <f t="shared" ref="J37:L38" si="1">J38</f>
        <v>25200</v>
      </c>
      <c r="K37" s="277">
        <f t="shared" si="1"/>
        <v>25200</v>
      </c>
      <c r="L37" s="278">
        <f t="shared" si="1"/>
        <v>23186.45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148500</v>
      </c>
      <c r="J38" s="278">
        <f t="shared" si="1"/>
        <v>25200</v>
      </c>
      <c r="K38" s="278">
        <f t="shared" si="1"/>
        <v>25200</v>
      </c>
      <c r="L38" s="278">
        <f t="shared" si="1"/>
        <v>23186.45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148500</v>
      </c>
      <c r="J39" s="278">
        <f>J40</f>
        <v>25200</v>
      </c>
      <c r="K39" s="278">
        <f>K40</f>
        <v>25200</v>
      </c>
      <c r="L39" s="278">
        <f>L40</f>
        <v>23186.45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>
        <v>148500</v>
      </c>
      <c r="J40" s="270">
        <v>25200</v>
      </c>
      <c r="K40" s="269">
        <v>25200</v>
      </c>
      <c r="L40" s="269">
        <v>23186.45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11900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11900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11900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11900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0.6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8.8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>
        <v>11900</v>
      </c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3.8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14.5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4.5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4.5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4.5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4.5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4.5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15" customHeight="1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1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15" customHeight="1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 ht="15" customHeight="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 ht="15" customHeight="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 ht="15" customHeight="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5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 ht="15" customHeight="1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5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5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5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5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8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18.600000000000001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1.4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4.6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2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2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0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0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0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0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0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0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0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0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0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0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1.4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1.4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1.4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.6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2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8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299">
        <f>SUM(I30+I172)</f>
        <v>639700</v>
      </c>
      <c r="J344" s="271">
        <f>SUM(J30+J172)</f>
        <v>106400</v>
      </c>
      <c r="K344" s="271">
        <f>SUM(K30+K172)</f>
        <v>106400</v>
      </c>
      <c r="L344" s="272">
        <f>SUM(L30+L172)</f>
        <v>98953.67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 J35:L35" name="Islaidos 2.1"/>
    <protectedRange sqref="I45:I51 J36:L36 I40:L40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22 G19:G20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AJ828"/>
  <sheetViews>
    <sheetView workbookViewId="0">
      <selection activeCell="S15" sqref="S15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62" t="s">
        <v>191</v>
      </c>
      <c r="H6" s="363"/>
      <c r="I6" s="363"/>
      <c r="J6" s="363"/>
      <c r="K6" s="363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36" t="s">
        <v>173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57" t="s">
        <v>161</v>
      </c>
      <c r="H8" s="357"/>
      <c r="I8" s="357"/>
      <c r="J8" s="357"/>
      <c r="K8" s="357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55" t="s">
        <v>216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56" t="s">
        <v>217</v>
      </c>
      <c r="H10" s="356"/>
      <c r="I10" s="356"/>
      <c r="J10" s="356"/>
      <c r="K10" s="35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58" t="s">
        <v>162</v>
      </c>
      <c r="H11" s="358"/>
      <c r="I11" s="358"/>
      <c r="J11" s="358"/>
      <c r="K11" s="3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55" t="s">
        <v>5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267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56" t="s">
        <v>218</v>
      </c>
      <c r="H15" s="356"/>
      <c r="I15" s="356"/>
      <c r="J15" s="356"/>
      <c r="K15" s="356"/>
      <c r="M15" s="3"/>
      <c r="N15" s="3"/>
      <c r="O15" s="3"/>
      <c r="P15" s="3"/>
    </row>
    <row r="16" spans="1:36" ht="11.25" customHeight="1">
      <c r="G16" s="349" t="s">
        <v>211</v>
      </c>
      <c r="H16" s="349"/>
      <c r="I16" s="349"/>
      <c r="J16" s="349"/>
      <c r="K16" s="349"/>
      <c r="M16" s="3"/>
      <c r="N16" s="3"/>
      <c r="O16" s="3"/>
      <c r="P16" s="3"/>
    </row>
    <row r="17" spans="1:17">
      <c r="A17" s="253"/>
      <c r="B17" s="255"/>
      <c r="C17" s="255"/>
      <c r="D17" s="255"/>
      <c r="E17" s="364" t="s">
        <v>206</v>
      </c>
      <c r="F17" s="364"/>
      <c r="G17" s="364"/>
      <c r="H17" s="364"/>
      <c r="I17" s="364"/>
      <c r="J17" s="364"/>
      <c r="K17" s="364"/>
      <c r="L17" s="255"/>
      <c r="M17" s="3"/>
      <c r="N17" s="3"/>
      <c r="O17" s="3"/>
      <c r="P17" s="3"/>
    </row>
    <row r="18" spans="1:17" ht="13.8">
      <c r="A18" s="321" t="s">
        <v>177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222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59"/>
      <c r="D22" s="361"/>
      <c r="E22" s="361"/>
      <c r="F22" s="361"/>
      <c r="G22" s="361"/>
      <c r="H22" s="361"/>
      <c r="I22" s="361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8" t="s">
        <v>207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50" t="s">
        <v>7</v>
      </c>
      <c r="H25" s="350"/>
      <c r="I25" s="260">
        <v>10</v>
      </c>
      <c r="J25" s="258" t="s">
        <v>194</v>
      </c>
      <c r="K25" s="259" t="s">
        <v>202</v>
      </c>
      <c r="L25" s="259" t="s">
        <v>202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0.399999999999999" customHeight="1">
      <c r="A27" s="338" t="s">
        <v>2</v>
      </c>
      <c r="B27" s="339"/>
      <c r="C27" s="340"/>
      <c r="D27" s="340"/>
      <c r="E27" s="340"/>
      <c r="F27" s="340"/>
      <c r="G27" s="343" t="s">
        <v>3</v>
      </c>
      <c r="H27" s="345" t="s">
        <v>143</v>
      </c>
      <c r="I27" s="347" t="s">
        <v>147</v>
      </c>
      <c r="J27" s="348"/>
      <c r="K27" s="330" t="s">
        <v>144</v>
      </c>
      <c r="L27" s="328" t="s">
        <v>168</v>
      </c>
      <c r="M27" s="105"/>
      <c r="N27" s="3"/>
      <c r="O27" s="3"/>
      <c r="P27" s="3"/>
    </row>
    <row r="28" spans="1:17" ht="22.8">
      <c r="A28" s="341"/>
      <c r="B28" s="342"/>
      <c r="C28" s="342"/>
      <c r="D28" s="342"/>
      <c r="E28" s="342"/>
      <c r="F28" s="342"/>
      <c r="G28" s="344"/>
      <c r="H28" s="346"/>
      <c r="I28" s="182" t="s">
        <v>142</v>
      </c>
      <c r="J28" s="183" t="s">
        <v>141</v>
      </c>
      <c r="K28" s="331"/>
      <c r="L28" s="329"/>
      <c r="M28" s="3"/>
      <c r="N28" s="3"/>
      <c r="O28" s="3"/>
      <c r="P28" s="3"/>
      <c r="Q28" s="3"/>
    </row>
    <row r="29" spans="1:17">
      <c r="A29" s="322" t="s">
        <v>139</v>
      </c>
      <c r="B29" s="323"/>
      <c r="C29" s="323"/>
      <c r="D29" s="323"/>
      <c r="E29" s="323"/>
      <c r="F29" s="32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274">
        <f>SUM(I31+I41+I62+I83+I91+I107+I130+I146+I155)</f>
        <v>147800</v>
      </c>
      <c r="J30" s="274">
        <f>SUM(J31+J41+J62+J83+J91+J107+J130+J146+J155)</f>
        <v>36900</v>
      </c>
      <c r="K30" s="273">
        <f>SUM(K31+K41+K62+K83+K91+K107+K130+K146+K155)</f>
        <v>31846</v>
      </c>
      <c r="L30" s="274">
        <f>SUM(L31+L41+L62+L83+L91+L107+L130+L146+L155)</f>
        <v>27378.79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274">
        <f>SUM(I32+I37)</f>
        <v>146400</v>
      </c>
      <c r="J31" s="274">
        <f>SUM(J32+J37)</f>
        <v>36500</v>
      </c>
      <c r="K31" s="275">
        <f>SUM(K32+K37)</f>
        <v>31846</v>
      </c>
      <c r="L31" s="276">
        <f>SUM(L32+L37)</f>
        <v>27378.79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278">
        <f>SUM(I33)</f>
        <v>111800</v>
      </c>
      <c r="J32" s="278">
        <f t="shared" ref="J32:L33" si="0">SUM(J33)</f>
        <v>27900</v>
      </c>
      <c r="K32" s="277">
        <f t="shared" si="0"/>
        <v>24316</v>
      </c>
      <c r="L32" s="278">
        <f t="shared" si="0"/>
        <v>20934.57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278">
        <f>SUM(I34)</f>
        <v>111800</v>
      </c>
      <c r="J33" s="278">
        <f t="shared" si="0"/>
        <v>27900</v>
      </c>
      <c r="K33" s="277">
        <f t="shared" si="0"/>
        <v>24316</v>
      </c>
      <c r="L33" s="278">
        <f t="shared" si="0"/>
        <v>20934.57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277">
        <f>SUM(I35:I36)</f>
        <v>111800</v>
      </c>
      <c r="J34" s="278">
        <f>SUM(J35:J36)</f>
        <v>27900</v>
      </c>
      <c r="K34" s="277">
        <f>SUM(K35:K36)</f>
        <v>24316</v>
      </c>
      <c r="L34" s="278">
        <f>SUM(L35:L36)</f>
        <v>20934.57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292">
        <v>111800</v>
      </c>
      <c r="J35" s="269">
        <v>27900</v>
      </c>
      <c r="K35" s="269">
        <v>24316</v>
      </c>
      <c r="L35" s="269">
        <v>20934.57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277">
        <f>I38</f>
        <v>34600</v>
      </c>
      <c r="J37" s="278">
        <f t="shared" ref="J37:L38" si="1">J38</f>
        <v>8600</v>
      </c>
      <c r="K37" s="277">
        <f t="shared" si="1"/>
        <v>7530</v>
      </c>
      <c r="L37" s="278">
        <f t="shared" si="1"/>
        <v>6444.22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277">
        <f>I39</f>
        <v>34600</v>
      </c>
      <c r="J38" s="278">
        <f t="shared" si="1"/>
        <v>8600</v>
      </c>
      <c r="K38" s="278">
        <f t="shared" si="1"/>
        <v>7530</v>
      </c>
      <c r="L38" s="278">
        <f t="shared" si="1"/>
        <v>6444.22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278">
        <f>I40</f>
        <v>34600</v>
      </c>
      <c r="J39" s="278">
        <f>J40</f>
        <v>8600</v>
      </c>
      <c r="K39" s="278">
        <f>K40</f>
        <v>7530</v>
      </c>
      <c r="L39" s="278">
        <f>L40</f>
        <v>6444.22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270">
        <v>34600</v>
      </c>
      <c r="J40" s="269">
        <v>8600</v>
      </c>
      <c r="K40" s="269">
        <v>7530</v>
      </c>
      <c r="L40" s="269">
        <v>6444.22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279">
        <f t="shared" ref="I41:L43" si="2">I42</f>
        <v>1000</v>
      </c>
      <c r="J41" s="283">
        <f t="shared" si="2"/>
        <v>200</v>
      </c>
      <c r="K41" s="279">
        <f t="shared" si="2"/>
        <v>0</v>
      </c>
      <c r="L41" s="279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278">
        <f t="shared" si="2"/>
        <v>1000</v>
      </c>
      <c r="J42" s="277">
        <f t="shared" si="2"/>
        <v>200</v>
      </c>
      <c r="K42" s="278">
        <f t="shared" si="2"/>
        <v>0</v>
      </c>
      <c r="L42" s="277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278">
        <f t="shared" si="2"/>
        <v>1000</v>
      </c>
      <c r="J43" s="277">
        <f t="shared" si="2"/>
        <v>200</v>
      </c>
      <c r="K43" s="280">
        <f t="shared" si="2"/>
        <v>0</v>
      </c>
      <c r="L43" s="280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288">
        <f>SUM(I45:I61)-I53</f>
        <v>1000</v>
      </c>
      <c r="J44" s="281">
        <f>SUM(J45:J61)-J53</f>
        <v>200</v>
      </c>
      <c r="K44" s="281">
        <f>SUM(K45:K61)-K53</f>
        <v>0</v>
      </c>
      <c r="L44" s="282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1000</v>
      </c>
      <c r="J51" s="269">
        <v>200</v>
      </c>
      <c r="K51" s="269"/>
      <c r="L51" s="269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14">
        <v>1</v>
      </c>
      <c r="B53" s="315"/>
      <c r="C53" s="315"/>
      <c r="D53" s="315"/>
      <c r="E53" s="315"/>
      <c r="F53" s="316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/>
      <c r="J61" s="269"/>
      <c r="K61" s="269"/>
      <c r="L61" s="269"/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0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0.6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8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25">
        <v>1</v>
      </c>
      <c r="B88" s="326"/>
      <c r="C88" s="326"/>
      <c r="D88" s="326"/>
      <c r="E88" s="326"/>
      <c r="F88" s="327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7">
        <v>1</v>
      </c>
      <c r="B129" s="315"/>
      <c r="C129" s="315"/>
      <c r="D129" s="315"/>
      <c r="E129" s="315"/>
      <c r="F129" s="316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277">
        <f>SUM(I131+I136+I141)</f>
        <v>400</v>
      </c>
      <c r="J130" s="286">
        <f>SUM(J131+J136+J141)</f>
        <v>200</v>
      </c>
      <c r="K130" s="277">
        <f>SUM(K131+K136+K141)</f>
        <v>0</v>
      </c>
      <c r="L130" s="278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0</v>
      </c>
      <c r="J139" s="116">
        <v>0</v>
      </c>
      <c r="K139" s="116">
        <v>0</v>
      </c>
      <c r="L139" s="116">
        <v>0</v>
      </c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277">
        <f>I142</f>
        <v>400</v>
      </c>
      <c r="J141" s="286">
        <f t="shared" ref="J141:L142" si="15">J142</f>
        <v>200</v>
      </c>
      <c r="K141" s="277">
        <f t="shared" si="15"/>
        <v>0</v>
      </c>
      <c r="L141" s="278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282">
        <f>I143</f>
        <v>400</v>
      </c>
      <c r="J142" s="281">
        <f t="shared" si="15"/>
        <v>200</v>
      </c>
      <c r="K142" s="282">
        <f t="shared" si="15"/>
        <v>0</v>
      </c>
      <c r="L142" s="288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277">
        <f>SUM(I144:I145)</f>
        <v>400</v>
      </c>
      <c r="J143" s="286">
        <f>SUM(J144:J145)</f>
        <v>200</v>
      </c>
      <c r="K143" s="277">
        <f>SUM(K144:K145)</f>
        <v>0</v>
      </c>
      <c r="L143" s="278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297">
        <v>400</v>
      </c>
      <c r="J144" s="298">
        <v>200</v>
      </c>
      <c r="K144" s="298"/>
      <c r="L144" s="298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4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4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14">
        <v>1</v>
      </c>
      <c r="B169" s="315"/>
      <c r="C169" s="315"/>
      <c r="D169" s="315"/>
      <c r="E169" s="315"/>
      <c r="F169" s="316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8.2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5.8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9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9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9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9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9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9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9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9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9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9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9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9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9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9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9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3.9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3.9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3.9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7">
        <v>1</v>
      </c>
      <c r="B207" s="315"/>
      <c r="C207" s="315"/>
      <c r="D207" s="315"/>
      <c r="E207" s="315"/>
      <c r="F207" s="316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30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8.2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30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7">
        <v>1</v>
      </c>
      <c r="B246" s="315"/>
      <c r="C246" s="315"/>
      <c r="D246" s="315"/>
      <c r="E246" s="315"/>
      <c r="F246" s="316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9.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7">
        <v>1</v>
      </c>
      <c r="B286" s="315"/>
      <c r="C286" s="315"/>
      <c r="D286" s="315"/>
      <c r="E286" s="315"/>
      <c r="F286" s="316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0.8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.6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.6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6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4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2.4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.4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2.4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2.4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2.4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2.4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2.4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2.4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2.4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5.2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.6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5.2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.6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.4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.4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.4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7">
        <v>1</v>
      </c>
      <c r="B327" s="315"/>
      <c r="C327" s="315"/>
      <c r="D327" s="315"/>
      <c r="E327" s="315"/>
      <c r="F327" s="316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299">
        <f>SUM(I30+I172)</f>
        <v>147800</v>
      </c>
      <c r="J344" s="271">
        <f>SUM(J30+J172)</f>
        <v>36900</v>
      </c>
      <c r="K344" s="271">
        <f>SUM(K30+K172)</f>
        <v>31846</v>
      </c>
      <c r="L344" s="272">
        <f>SUM(L30+L172)</f>
        <v>27378.79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287" t="s">
        <v>215</v>
      </c>
      <c r="H347" s="27"/>
      <c r="I347" s="3"/>
      <c r="J347" s="3"/>
      <c r="K347" s="82" t="s">
        <v>212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18" t="s">
        <v>133</v>
      </c>
      <c r="L348" s="318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196</v>
      </c>
      <c r="H350" s="3"/>
      <c r="I350" s="161"/>
      <c r="J350" s="3"/>
      <c r="K350" s="262" t="s">
        <v>197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19" t="s">
        <v>175</v>
      </c>
      <c r="E351" s="320"/>
      <c r="F351" s="320"/>
      <c r="G351" s="320"/>
      <c r="H351" s="251"/>
      <c r="I351" s="186" t="s">
        <v>132</v>
      </c>
      <c r="J351" s="253"/>
      <c r="K351" s="318" t="s">
        <v>133</v>
      </c>
      <c r="L351" s="318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5:I51 I40:L40 J35:L36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:L347" name="Range74"/>
  </protectedRanges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11</vt:i4>
      </vt:variant>
      <vt:variant>
        <vt:lpstr>Įvardinti diapazonai</vt:lpstr>
      </vt:variant>
      <vt:variant>
        <vt:i4>11</vt:i4>
      </vt:variant>
    </vt:vector>
  </HeadingPairs>
  <TitlesOfParts>
    <vt:vector size="22" baseType="lpstr">
      <vt:lpstr>f2</vt:lpstr>
      <vt:lpstr>f2 (2)</vt:lpstr>
      <vt:lpstr>f2 (3)</vt:lpstr>
      <vt:lpstr>SP</vt:lpstr>
      <vt:lpstr>6000470</vt:lpstr>
      <vt:lpstr>6000460</vt:lpstr>
      <vt:lpstr>6000160</vt:lpstr>
      <vt:lpstr>6000110</vt:lpstr>
      <vt:lpstr>6000092</vt:lpstr>
      <vt:lpstr>6000554</vt:lpstr>
      <vt:lpstr>6000726 p</vt:lpstr>
      <vt:lpstr>'6000092'!Spausdinti_pavadinimus</vt:lpstr>
      <vt:lpstr>'6000110'!Spausdinti_pavadinimus</vt:lpstr>
      <vt:lpstr>'6000160'!Spausdinti_pavadinimus</vt:lpstr>
      <vt:lpstr>'6000460'!Spausdinti_pavadinimus</vt:lpstr>
      <vt:lpstr>'6000470'!Spausdinti_pavadinimus</vt:lpstr>
      <vt:lpstr>'6000554'!Spausdinti_pavadinimus</vt:lpstr>
      <vt:lpstr>'6000726 p'!Spausdinti_pavadinimus</vt:lpstr>
      <vt:lpstr>'f2'!Spausdinti_pavadinimus</vt:lpstr>
      <vt:lpstr>'f2 (2)'!Spausdinti_pavadinimus</vt:lpstr>
      <vt:lpstr>'f2 (3)'!Spausdinti_pavadinimus</vt:lpstr>
      <vt:lpstr>SP!Spausdinti_pavadinimus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2017-04-05T10:41:35Z</cp:lastPrinted>
  <dcterms:created xsi:type="dcterms:W3CDTF">2004-04-07T10:43:01Z</dcterms:created>
  <dcterms:modified xsi:type="dcterms:W3CDTF">2017-04-11T11:35:10Z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