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376" windowHeight="9636" activeTab="5"/>
  </bookViews>
  <sheets>
    <sheet name="6000470" sheetId="1" r:id="rId1"/>
    <sheet name="6000460" sheetId="2" r:id="rId2"/>
    <sheet name="6000160" sheetId="3" r:id="rId3"/>
    <sheet name="600610" sheetId="4" r:id="rId4"/>
    <sheet name="6000110" sheetId="5" r:id="rId5"/>
    <sheet name="6000092" sheetId="6" r:id="rId6"/>
    <sheet name="6000726" sheetId="7" r:id="rId7"/>
    <sheet name="8000150" sheetId="11" r:id="rId8"/>
  </sheets>
  <definedNames>
    <definedName name="_xlnm.Print_Titles" localSheetId="5">'6000092'!$19:$25</definedName>
    <definedName name="_xlnm.Print_Titles" localSheetId="4">'6000110'!$19:$25</definedName>
    <definedName name="_xlnm.Print_Titles" localSheetId="2">'6000160'!$19:$25</definedName>
    <definedName name="_xlnm.Print_Titles" localSheetId="1">'6000460'!$19:$25</definedName>
    <definedName name="_xlnm.Print_Titles" localSheetId="0">'6000470'!$19:$25</definedName>
    <definedName name="_xlnm.Print_Titles" localSheetId="6">'6000726'!$19:$25</definedName>
    <definedName name="_xlnm.Print_Titles" localSheetId="3">'600610'!$19:$25</definedName>
    <definedName name="_xlnm.Print_Titles" localSheetId="7">'8000150'!$19:$25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2" i="1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I341" s="1"/>
  <c r="L341"/>
  <c r="K341"/>
  <c r="J341"/>
  <c r="L339"/>
  <c r="K339"/>
  <c r="J339"/>
  <c r="I339"/>
  <c r="I338" s="1"/>
  <c r="L338"/>
  <c r="K338"/>
  <c r="J338"/>
  <c r="L336"/>
  <c r="K336"/>
  <c r="J336"/>
  <c r="I336"/>
  <c r="L335"/>
  <c r="K335"/>
  <c r="J335"/>
  <c r="I335"/>
  <c r="L332"/>
  <c r="K332"/>
  <c r="J332"/>
  <c r="I332"/>
  <c r="I331" s="1"/>
  <c r="L331"/>
  <c r="K331"/>
  <c r="J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L313"/>
  <c r="K313"/>
  <c r="J313"/>
  <c r="I313"/>
  <c r="I312" s="1"/>
  <c r="L312"/>
  <c r="K312"/>
  <c r="J312"/>
  <c r="L310"/>
  <c r="K310"/>
  <c r="J310"/>
  <c r="I310"/>
  <c r="L309"/>
  <c r="K309"/>
  <c r="J309"/>
  <c r="I309"/>
  <c r="L307"/>
  <c r="K307"/>
  <c r="J307"/>
  <c r="I307"/>
  <c r="I306" s="1"/>
  <c r="L306"/>
  <c r="K306"/>
  <c r="J306"/>
  <c r="L303"/>
  <c r="K303"/>
  <c r="J303"/>
  <c r="I303"/>
  <c r="L302"/>
  <c r="K302"/>
  <c r="J302"/>
  <c r="I302"/>
  <c r="L299"/>
  <c r="K299"/>
  <c r="J299"/>
  <c r="I299"/>
  <c r="I298" s="1"/>
  <c r="L298"/>
  <c r="K298"/>
  <c r="J298"/>
  <c r="L295"/>
  <c r="K295"/>
  <c r="J295"/>
  <c r="I295"/>
  <c r="L294"/>
  <c r="K294"/>
  <c r="J294"/>
  <c r="I294"/>
  <c r="L290"/>
  <c r="K290"/>
  <c r="J290"/>
  <c r="I290"/>
  <c r="I289" s="1"/>
  <c r="L289"/>
  <c r="K289"/>
  <c r="J289"/>
  <c r="L287"/>
  <c r="K287"/>
  <c r="J287"/>
  <c r="L286"/>
  <c r="K286"/>
  <c r="J286"/>
  <c r="L283"/>
  <c r="K283"/>
  <c r="J283"/>
  <c r="I283"/>
  <c r="I282" s="1"/>
  <c r="L282"/>
  <c r="K282"/>
  <c r="J282"/>
  <c r="L280"/>
  <c r="K280"/>
  <c r="J280"/>
  <c r="I280"/>
  <c r="I279" s="1"/>
  <c r="L279"/>
  <c r="K279"/>
  <c r="J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I268" s="1"/>
  <c r="L268"/>
  <c r="K268"/>
  <c r="J268"/>
  <c r="L265"/>
  <c r="K265"/>
  <c r="J265"/>
  <c r="I265"/>
  <c r="I264" s="1"/>
  <c r="L264"/>
  <c r="K264"/>
  <c r="J264"/>
  <c r="L259"/>
  <c r="K259"/>
  <c r="J259"/>
  <c r="I259"/>
  <c r="I258" s="1"/>
  <c r="L258"/>
  <c r="K258"/>
  <c r="J258"/>
  <c r="L257"/>
  <c r="K257"/>
  <c r="J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I242" s="1"/>
  <c r="L242"/>
  <c r="K242"/>
  <c r="J242"/>
  <c r="L239"/>
  <c r="K239"/>
  <c r="J239"/>
  <c r="I239"/>
  <c r="I238" s="1"/>
  <c r="L238"/>
  <c r="K238"/>
  <c r="J238"/>
  <c r="L235"/>
  <c r="K235"/>
  <c r="J235"/>
  <c r="I235"/>
  <c r="L234"/>
  <c r="K234"/>
  <c r="J234"/>
  <c r="I234"/>
  <c r="L229"/>
  <c r="K229"/>
  <c r="J229"/>
  <c r="I229"/>
  <c r="I228" s="1"/>
  <c r="L228"/>
  <c r="K228"/>
  <c r="J228"/>
  <c r="L227"/>
  <c r="K227"/>
  <c r="J227"/>
  <c r="L226"/>
  <c r="K226"/>
  <c r="J226"/>
  <c r="L222"/>
  <c r="K222"/>
  <c r="J222"/>
  <c r="I222"/>
  <c r="I221" s="1"/>
  <c r="I220" s="1"/>
  <c r="L221"/>
  <c r="K221"/>
  <c r="K220" s="1"/>
  <c r="J221"/>
  <c r="L220"/>
  <c r="J220"/>
  <c r="L218"/>
  <c r="K218"/>
  <c r="J218"/>
  <c r="I218"/>
  <c r="I217" s="1"/>
  <c r="I216" s="1"/>
  <c r="L217"/>
  <c r="K217"/>
  <c r="K216" s="1"/>
  <c r="J217"/>
  <c r="L216"/>
  <c r="J216"/>
  <c r="L211"/>
  <c r="K211"/>
  <c r="J211"/>
  <c r="I211"/>
  <c r="I210" s="1"/>
  <c r="L210"/>
  <c r="K210"/>
  <c r="J210"/>
  <c r="L207"/>
  <c r="K207"/>
  <c r="J207"/>
  <c r="I207"/>
  <c r="L206"/>
  <c r="K206"/>
  <c r="J206"/>
  <c r="I206"/>
  <c r="L205"/>
  <c r="K205"/>
  <c r="J205"/>
  <c r="L199"/>
  <c r="K199"/>
  <c r="J199"/>
  <c r="I199"/>
  <c r="I198" s="1"/>
  <c r="I197" s="1"/>
  <c r="L198"/>
  <c r="K198"/>
  <c r="K197" s="1"/>
  <c r="J198"/>
  <c r="L197"/>
  <c r="J197"/>
  <c r="L195"/>
  <c r="K195"/>
  <c r="J195"/>
  <c r="I195"/>
  <c r="I194" s="1"/>
  <c r="L194"/>
  <c r="K194"/>
  <c r="J194"/>
  <c r="L190"/>
  <c r="K190"/>
  <c r="J190"/>
  <c r="I190"/>
  <c r="I189" s="1"/>
  <c r="L189"/>
  <c r="K189"/>
  <c r="J189"/>
  <c r="L186"/>
  <c r="K186"/>
  <c r="J186"/>
  <c r="I186"/>
  <c r="I185" s="1"/>
  <c r="L185"/>
  <c r="K185"/>
  <c r="J185"/>
  <c r="L181"/>
  <c r="K181"/>
  <c r="J181"/>
  <c r="I181"/>
  <c r="I180" s="1"/>
  <c r="L180"/>
  <c r="K180"/>
  <c r="J180"/>
  <c r="L178"/>
  <c r="K178"/>
  <c r="J178"/>
  <c r="I178"/>
  <c r="I177" s="1"/>
  <c r="I176" s="1"/>
  <c r="L177"/>
  <c r="K177"/>
  <c r="K176" s="1"/>
  <c r="K175" s="1"/>
  <c r="K174" s="1"/>
  <c r="J177"/>
  <c r="L176"/>
  <c r="L175" s="1"/>
  <c r="L174" s="1"/>
  <c r="J176"/>
  <c r="J175" s="1"/>
  <c r="J174" s="1"/>
  <c r="L169"/>
  <c r="K169"/>
  <c r="J169"/>
  <c r="I169"/>
  <c r="L168"/>
  <c r="K168"/>
  <c r="J168"/>
  <c r="I168"/>
  <c r="L164"/>
  <c r="K164"/>
  <c r="J164"/>
  <c r="I164"/>
  <c r="I163" s="1"/>
  <c r="I162" s="1"/>
  <c r="L163"/>
  <c r="K163"/>
  <c r="K162" s="1"/>
  <c r="J163"/>
  <c r="L162"/>
  <c r="J162"/>
  <c r="L160"/>
  <c r="K160"/>
  <c r="J160"/>
  <c r="I160"/>
  <c r="I159" s="1"/>
  <c r="I158" s="1"/>
  <c r="L159"/>
  <c r="K159"/>
  <c r="K158" s="1"/>
  <c r="K157" s="1"/>
  <c r="J159"/>
  <c r="L158"/>
  <c r="L157" s="1"/>
  <c r="J158"/>
  <c r="J157" s="1"/>
  <c r="L155"/>
  <c r="K155"/>
  <c r="J155"/>
  <c r="I155"/>
  <c r="I154" s="1"/>
  <c r="L154"/>
  <c r="K154"/>
  <c r="J154"/>
  <c r="L151"/>
  <c r="K151"/>
  <c r="J151"/>
  <c r="I151"/>
  <c r="I150" s="1"/>
  <c r="I149" s="1"/>
  <c r="I148" s="1"/>
  <c r="L150"/>
  <c r="K150"/>
  <c r="K149" s="1"/>
  <c r="K148" s="1"/>
  <c r="J150"/>
  <c r="L149"/>
  <c r="L148" s="1"/>
  <c r="J149"/>
  <c r="J148" s="1"/>
  <c r="L145"/>
  <c r="K145"/>
  <c r="J145"/>
  <c r="I145"/>
  <c r="I144" s="1"/>
  <c r="I143" s="1"/>
  <c r="L144"/>
  <c r="K144"/>
  <c r="J144"/>
  <c r="L143"/>
  <c r="K143"/>
  <c r="J143"/>
  <c r="L140"/>
  <c r="K140"/>
  <c r="J140"/>
  <c r="I140"/>
  <c r="I139" s="1"/>
  <c r="I138" s="1"/>
  <c r="L139"/>
  <c r="K139"/>
  <c r="K138" s="1"/>
  <c r="J139"/>
  <c r="L138"/>
  <c r="J138"/>
  <c r="L135"/>
  <c r="K135"/>
  <c r="J135"/>
  <c r="I135"/>
  <c r="L134"/>
  <c r="K134"/>
  <c r="J134"/>
  <c r="I134"/>
  <c r="I133" s="1"/>
  <c r="I132" s="1"/>
  <c r="L133"/>
  <c r="K133"/>
  <c r="K132" s="1"/>
  <c r="J133"/>
  <c r="L132"/>
  <c r="J132"/>
  <c r="L129"/>
  <c r="K129"/>
  <c r="J129"/>
  <c r="I129"/>
  <c r="L128"/>
  <c r="K128"/>
  <c r="J128"/>
  <c r="I128"/>
  <c r="I127" s="1"/>
  <c r="L127"/>
  <c r="K127"/>
  <c r="J127"/>
  <c r="L125"/>
  <c r="K125"/>
  <c r="J125"/>
  <c r="I125"/>
  <c r="L124"/>
  <c r="K124"/>
  <c r="J124"/>
  <c r="I124"/>
  <c r="I123" s="1"/>
  <c r="L123"/>
  <c r="K123"/>
  <c r="J123"/>
  <c r="L121"/>
  <c r="K121"/>
  <c r="J121"/>
  <c r="I121"/>
  <c r="L120"/>
  <c r="K120"/>
  <c r="J120"/>
  <c r="I120"/>
  <c r="I119" s="1"/>
  <c r="L119"/>
  <c r="K119"/>
  <c r="J119"/>
  <c r="L117"/>
  <c r="K117"/>
  <c r="J117"/>
  <c r="I117"/>
  <c r="L116"/>
  <c r="K116"/>
  <c r="J116"/>
  <c r="I116"/>
  <c r="L115"/>
  <c r="K115"/>
  <c r="J115"/>
  <c r="I115"/>
  <c r="L112"/>
  <c r="K112"/>
  <c r="J112"/>
  <c r="I112"/>
  <c r="I111" s="1"/>
  <c r="I110" s="1"/>
  <c r="L111"/>
  <c r="K111"/>
  <c r="K110" s="1"/>
  <c r="K109" s="1"/>
  <c r="J111"/>
  <c r="L110"/>
  <c r="L109" s="1"/>
  <c r="J110"/>
  <c r="J109"/>
  <c r="L106"/>
  <c r="K106"/>
  <c r="J106"/>
  <c r="I106"/>
  <c r="L105"/>
  <c r="K105"/>
  <c r="J105"/>
  <c r="I105"/>
  <c r="I104" s="1"/>
  <c r="L104"/>
  <c r="K104"/>
  <c r="J104"/>
  <c r="L101"/>
  <c r="K101"/>
  <c r="J101"/>
  <c r="I101"/>
  <c r="I100" s="1"/>
  <c r="I99" s="1"/>
  <c r="L100"/>
  <c r="K100"/>
  <c r="K99" s="1"/>
  <c r="J100"/>
  <c r="L99"/>
  <c r="J99"/>
  <c r="L96"/>
  <c r="K96"/>
  <c r="J96"/>
  <c r="I96"/>
  <c r="I95" s="1"/>
  <c r="I94" s="1"/>
  <c r="I93" s="1"/>
  <c r="L95"/>
  <c r="K95"/>
  <c r="K94" s="1"/>
  <c r="K93" s="1"/>
  <c r="J95"/>
  <c r="L94"/>
  <c r="L93" s="1"/>
  <c r="J94"/>
  <c r="J93" s="1"/>
  <c r="L88"/>
  <c r="K88"/>
  <c r="J88"/>
  <c r="I88"/>
  <c r="I87" s="1"/>
  <c r="I86" s="1"/>
  <c r="I85" s="1"/>
  <c r="L87"/>
  <c r="L86" s="1"/>
  <c r="L85" s="1"/>
  <c r="K87"/>
  <c r="J87"/>
  <c r="J86" s="1"/>
  <c r="J85" s="1"/>
  <c r="K86"/>
  <c r="K85" s="1"/>
  <c r="L83"/>
  <c r="K83"/>
  <c r="J83"/>
  <c r="I83"/>
  <c r="L82"/>
  <c r="K82"/>
  <c r="J82"/>
  <c r="I82"/>
  <c r="I81" s="1"/>
  <c r="L81"/>
  <c r="K81"/>
  <c r="J81"/>
  <c r="L77"/>
  <c r="K77"/>
  <c r="J77"/>
  <c r="I77"/>
  <c r="I76" s="1"/>
  <c r="L76"/>
  <c r="K76"/>
  <c r="J76"/>
  <c r="L72"/>
  <c r="K72"/>
  <c r="J72"/>
  <c r="I72"/>
  <c r="L71"/>
  <c r="K71"/>
  <c r="J71"/>
  <c r="I71"/>
  <c r="L67"/>
  <c r="K67"/>
  <c r="J67"/>
  <c r="I67"/>
  <c r="I66" s="1"/>
  <c r="I65" s="1"/>
  <c r="I64" s="1"/>
  <c r="L66"/>
  <c r="K66"/>
  <c r="K65" s="1"/>
  <c r="K64" s="1"/>
  <c r="J66"/>
  <c r="L65"/>
  <c r="L64" s="1"/>
  <c r="J65"/>
  <c r="J64" s="1"/>
  <c r="L44"/>
  <c r="K44"/>
  <c r="J44"/>
  <c r="I44"/>
  <c r="I43" s="1"/>
  <c r="I42" s="1"/>
  <c r="I41" s="1"/>
  <c r="L43"/>
  <c r="K43"/>
  <c r="K42" s="1"/>
  <c r="K41" s="1"/>
  <c r="J43"/>
  <c r="L42"/>
  <c r="L41" s="1"/>
  <c r="J42"/>
  <c r="J41" s="1"/>
  <c r="L39"/>
  <c r="K39"/>
  <c r="J39"/>
  <c r="I39"/>
  <c r="L38"/>
  <c r="K38"/>
  <c r="J38"/>
  <c r="I38"/>
  <c r="I37" s="1"/>
  <c r="L37"/>
  <c r="K37"/>
  <c r="J37"/>
  <c r="L34"/>
  <c r="K34"/>
  <c r="J34"/>
  <c r="I34"/>
  <c r="I33" s="1"/>
  <c r="I32" s="1"/>
  <c r="L33"/>
  <c r="L32" s="1"/>
  <c r="K33"/>
  <c r="K32" s="1"/>
  <c r="J33"/>
  <c r="J32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3"/>
  <c r="L341" s="1"/>
  <c r="K342"/>
  <c r="J342"/>
  <c r="I342"/>
  <c r="K341"/>
  <c r="J341"/>
  <c r="I341"/>
  <c r="L339"/>
  <c r="L338" s="1"/>
  <c r="K339"/>
  <c r="K338" s="1"/>
  <c r="J339"/>
  <c r="I339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7"/>
  <c r="L326" s="1"/>
  <c r="K327"/>
  <c r="K326" s="1"/>
  <c r="J327"/>
  <c r="I327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I316" s="1"/>
  <c r="J316"/>
  <c r="L313"/>
  <c r="L312" s="1"/>
  <c r="K313"/>
  <c r="K312" s="1"/>
  <c r="J313"/>
  <c r="I313"/>
  <c r="J312"/>
  <c r="I312"/>
  <c r="L310"/>
  <c r="K310"/>
  <c r="K309" s="1"/>
  <c r="J310"/>
  <c r="I310"/>
  <c r="L309"/>
  <c r="J309"/>
  <c r="I309"/>
  <c r="L307"/>
  <c r="K307"/>
  <c r="K306" s="1"/>
  <c r="J307"/>
  <c r="I307"/>
  <c r="I306" s="1"/>
  <c r="L306"/>
  <c r="J306"/>
  <c r="L303"/>
  <c r="L302" s="1"/>
  <c r="K303"/>
  <c r="K302" s="1"/>
  <c r="J303"/>
  <c r="I303"/>
  <c r="J302"/>
  <c r="I302"/>
  <c r="L299"/>
  <c r="L298" s="1"/>
  <c r="K299"/>
  <c r="K298" s="1"/>
  <c r="J299"/>
  <c r="I299"/>
  <c r="I298" s="1"/>
  <c r="J298"/>
  <c r="L295"/>
  <c r="L294" s="1"/>
  <c r="L287" s="1"/>
  <c r="K295"/>
  <c r="J295"/>
  <c r="I295"/>
  <c r="K294"/>
  <c r="J294"/>
  <c r="I294"/>
  <c r="L290"/>
  <c r="K290"/>
  <c r="K289" s="1"/>
  <c r="K287" s="1"/>
  <c r="J290"/>
  <c r="I290"/>
  <c r="L289"/>
  <c r="J289"/>
  <c r="I289"/>
  <c r="I287" s="1"/>
  <c r="J287"/>
  <c r="J286"/>
  <c r="L283"/>
  <c r="L282" s="1"/>
  <c r="K283"/>
  <c r="K282" s="1"/>
  <c r="J283"/>
  <c r="I283"/>
  <c r="J282"/>
  <c r="I282"/>
  <c r="I257" s="1"/>
  <c r="L280"/>
  <c r="L279" s="1"/>
  <c r="K280"/>
  <c r="K279" s="1"/>
  <c r="J280"/>
  <c r="I280"/>
  <c r="J279"/>
  <c r="I279"/>
  <c r="L277"/>
  <c r="L276" s="1"/>
  <c r="K277"/>
  <c r="K276" s="1"/>
  <c r="J277"/>
  <c r="I277"/>
  <c r="J276"/>
  <c r="I276"/>
  <c r="L273"/>
  <c r="K273"/>
  <c r="K272" s="1"/>
  <c r="J273"/>
  <c r="I273"/>
  <c r="L272"/>
  <c r="J272"/>
  <c r="I272"/>
  <c r="L269"/>
  <c r="L268" s="1"/>
  <c r="K269"/>
  <c r="K268" s="1"/>
  <c r="J269"/>
  <c r="I269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J257"/>
  <c r="L254"/>
  <c r="L253" s="1"/>
  <c r="K254"/>
  <c r="K253" s="1"/>
  <c r="J254"/>
  <c r="I254"/>
  <c r="I253" s="1"/>
  <c r="I227" s="1"/>
  <c r="I226" s="1"/>
  <c r="J253"/>
  <c r="L251"/>
  <c r="L250" s="1"/>
  <c r="L227" s="1"/>
  <c r="K251"/>
  <c r="K250" s="1"/>
  <c r="J251"/>
  <c r="I251"/>
  <c r="J250"/>
  <c r="I250"/>
  <c r="L248"/>
  <c r="K248"/>
  <c r="K246" s="1"/>
  <c r="J248"/>
  <c r="I248"/>
  <c r="L246"/>
  <c r="J246"/>
  <c r="I246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J227"/>
  <c r="J226"/>
  <c r="L222"/>
  <c r="K222"/>
  <c r="K221" s="1"/>
  <c r="K220" s="1"/>
  <c r="J222"/>
  <c r="I222"/>
  <c r="L221"/>
  <c r="L220" s="1"/>
  <c r="J221"/>
  <c r="I221"/>
  <c r="J220"/>
  <c r="I220"/>
  <c r="L218"/>
  <c r="L217" s="1"/>
  <c r="L216" s="1"/>
  <c r="K218"/>
  <c r="J218"/>
  <c r="I218"/>
  <c r="K217"/>
  <c r="K216" s="1"/>
  <c r="J217"/>
  <c r="I217"/>
  <c r="J216"/>
  <c r="I216"/>
  <c r="L211"/>
  <c r="L210" s="1"/>
  <c r="K211"/>
  <c r="K210" s="1"/>
  <c r="J211"/>
  <c r="I211"/>
  <c r="J210"/>
  <c r="I210"/>
  <c r="L207"/>
  <c r="K207"/>
  <c r="J207"/>
  <c r="I207"/>
  <c r="L206"/>
  <c r="L205" s="1"/>
  <c r="K206"/>
  <c r="J206"/>
  <c r="I206"/>
  <c r="K205"/>
  <c r="J205"/>
  <c r="I205"/>
  <c r="L199"/>
  <c r="L198" s="1"/>
  <c r="L197" s="1"/>
  <c r="K199"/>
  <c r="K198" s="1"/>
  <c r="K197" s="1"/>
  <c r="J199"/>
  <c r="I199"/>
  <c r="J198"/>
  <c r="I198"/>
  <c r="J197"/>
  <c r="I197"/>
  <c r="L195"/>
  <c r="L194" s="1"/>
  <c r="K195"/>
  <c r="J195"/>
  <c r="I195"/>
  <c r="K194"/>
  <c r="J194"/>
  <c r="I194"/>
  <c r="L190"/>
  <c r="L189" s="1"/>
  <c r="L176" s="1"/>
  <c r="L175" s="1"/>
  <c r="K190"/>
  <c r="J190"/>
  <c r="I190"/>
  <c r="I189" s="1"/>
  <c r="K189"/>
  <c r="J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I177" s="1"/>
  <c r="L177"/>
  <c r="K177"/>
  <c r="K176" s="1"/>
  <c r="J177"/>
  <c r="J176"/>
  <c r="J175"/>
  <c r="J174"/>
  <c r="L169"/>
  <c r="L168" s="1"/>
  <c r="K169"/>
  <c r="K168" s="1"/>
  <c r="K162" s="1"/>
  <c r="J169"/>
  <c r="I169"/>
  <c r="I168" s="1"/>
  <c r="I162" s="1"/>
  <c r="J168"/>
  <c r="L164"/>
  <c r="L163" s="1"/>
  <c r="K164"/>
  <c r="J164"/>
  <c r="I164"/>
  <c r="K163"/>
  <c r="J163"/>
  <c r="I163"/>
  <c r="J162"/>
  <c r="L160"/>
  <c r="L159" s="1"/>
  <c r="L158" s="1"/>
  <c r="K160"/>
  <c r="K159" s="1"/>
  <c r="K158" s="1"/>
  <c r="K157" s="1"/>
  <c r="J160"/>
  <c r="I160"/>
  <c r="J159"/>
  <c r="I159"/>
  <c r="I158" s="1"/>
  <c r="I157" s="1"/>
  <c r="J158"/>
  <c r="J157"/>
  <c r="L155"/>
  <c r="L154" s="1"/>
  <c r="K155"/>
  <c r="J155"/>
  <c r="I155"/>
  <c r="K154"/>
  <c r="J154"/>
  <c r="I154"/>
  <c r="L151"/>
  <c r="L150" s="1"/>
  <c r="L149" s="1"/>
  <c r="L148" s="1"/>
  <c r="K151"/>
  <c r="J151"/>
  <c r="I151"/>
  <c r="K150"/>
  <c r="K149" s="1"/>
  <c r="K148" s="1"/>
  <c r="J150"/>
  <c r="I150"/>
  <c r="J149"/>
  <c r="I149"/>
  <c r="I148" s="1"/>
  <c r="J148"/>
  <c r="L145"/>
  <c r="K145"/>
  <c r="J145"/>
  <c r="I145"/>
  <c r="L144"/>
  <c r="L143" s="1"/>
  <c r="K144"/>
  <c r="J144"/>
  <c r="I144"/>
  <c r="K143"/>
  <c r="J143"/>
  <c r="I143"/>
  <c r="L140"/>
  <c r="L139" s="1"/>
  <c r="L138" s="1"/>
  <c r="K140"/>
  <c r="K139" s="1"/>
  <c r="K138" s="1"/>
  <c r="J140"/>
  <c r="I140"/>
  <c r="I139" s="1"/>
  <c r="I138" s="1"/>
  <c r="J139"/>
  <c r="J138" s="1"/>
  <c r="J132" s="1"/>
  <c r="J30" s="1"/>
  <c r="J344" s="1"/>
  <c r="L135"/>
  <c r="K135"/>
  <c r="K134" s="1"/>
  <c r="K133" s="1"/>
  <c r="J135"/>
  <c r="I135"/>
  <c r="L134"/>
  <c r="J134"/>
  <c r="I134"/>
  <c r="I133" s="1"/>
  <c r="L133"/>
  <c r="J133"/>
  <c r="L129"/>
  <c r="K129"/>
  <c r="J129"/>
  <c r="I129"/>
  <c r="L128"/>
  <c r="K128"/>
  <c r="J128"/>
  <c r="I128"/>
  <c r="I127" s="1"/>
  <c r="L127"/>
  <c r="K127"/>
  <c r="J127"/>
  <c r="L125"/>
  <c r="L124" s="1"/>
  <c r="L123" s="1"/>
  <c r="K125"/>
  <c r="K124" s="1"/>
  <c r="K123" s="1"/>
  <c r="J125"/>
  <c r="I125"/>
  <c r="I124" s="1"/>
  <c r="I123" s="1"/>
  <c r="J124"/>
  <c r="J123"/>
  <c r="L121"/>
  <c r="K121"/>
  <c r="J121"/>
  <c r="I121"/>
  <c r="L120"/>
  <c r="K120"/>
  <c r="J120"/>
  <c r="I120"/>
  <c r="L119"/>
  <c r="K119"/>
  <c r="J119"/>
  <c r="I119"/>
  <c r="L117"/>
  <c r="K117"/>
  <c r="J117"/>
  <c r="I117"/>
  <c r="I116" s="1"/>
  <c r="I115" s="1"/>
  <c r="L116"/>
  <c r="K116"/>
  <c r="K115" s="1"/>
  <c r="J116"/>
  <c r="L115"/>
  <c r="J115"/>
  <c r="L112"/>
  <c r="K112"/>
  <c r="J112"/>
  <c r="I112"/>
  <c r="L111"/>
  <c r="L110" s="1"/>
  <c r="K111"/>
  <c r="J111"/>
  <c r="I111"/>
  <c r="K110"/>
  <c r="J110"/>
  <c r="I110"/>
  <c r="J109"/>
  <c r="L106"/>
  <c r="L105" s="1"/>
  <c r="L104" s="1"/>
  <c r="K106"/>
  <c r="K105" s="1"/>
  <c r="K104" s="1"/>
  <c r="J106"/>
  <c r="I106"/>
  <c r="I105" s="1"/>
  <c r="I104" s="1"/>
  <c r="J105"/>
  <c r="J104"/>
  <c r="L101"/>
  <c r="K101"/>
  <c r="K100" s="1"/>
  <c r="K99" s="1"/>
  <c r="J101"/>
  <c r="I101"/>
  <c r="L100"/>
  <c r="L99" s="1"/>
  <c r="J100"/>
  <c r="I100"/>
  <c r="J99"/>
  <c r="I99"/>
  <c r="L96"/>
  <c r="K96"/>
  <c r="J96"/>
  <c r="I96"/>
  <c r="I95" s="1"/>
  <c r="I94" s="1"/>
  <c r="I93" s="1"/>
  <c r="L95"/>
  <c r="L94" s="1"/>
  <c r="L93" s="1"/>
  <c r="K95"/>
  <c r="J95"/>
  <c r="K94"/>
  <c r="J94"/>
  <c r="J93"/>
  <c r="L88"/>
  <c r="L87" s="1"/>
  <c r="L86" s="1"/>
  <c r="L85" s="1"/>
  <c r="K88"/>
  <c r="J88"/>
  <c r="I88"/>
  <c r="I87" s="1"/>
  <c r="I86" s="1"/>
  <c r="I85" s="1"/>
  <c r="K87"/>
  <c r="K86" s="1"/>
  <c r="K85" s="1"/>
  <c r="J87"/>
  <c r="J86"/>
  <c r="J85"/>
  <c r="L83"/>
  <c r="L82" s="1"/>
  <c r="L81" s="1"/>
  <c r="K83"/>
  <c r="K82" s="1"/>
  <c r="K81" s="1"/>
  <c r="K64" s="1"/>
  <c r="J83"/>
  <c r="I83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L64" s="1"/>
  <c r="K65"/>
  <c r="J65"/>
  <c r="I65"/>
  <c r="I64" s="1"/>
  <c r="J64"/>
  <c r="L44"/>
  <c r="L43" s="1"/>
  <c r="L42" s="1"/>
  <c r="L41" s="1"/>
  <c r="K44"/>
  <c r="K43" s="1"/>
  <c r="K42" s="1"/>
  <c r="K41" s="1"/>
  <c r="J44"/>
  <c r="I44"/>
  <c r="I43" s="1"/>
  <c r="I42" s="1"/>
  <c r="I41" s="1"/>
  <c r="J43"/>
  <c r="J42"/>
  <c r="J41"/>
  <c r="L39"/>
  <c r="L38" s="1"/>
  <c r="L37" s="1"/>
  <c r="K39"/>
  <c r="J39"/>
  <c r="I39"/>
  <c r="I38" s="1"/>
  <c r="I37" s="1"/>
  <c r="K38"/>
  <c r="K37" s="1"/>
  <c r="J38"/>
  <c r="J37"/>
  <c r="L34"/>
  <c r="K34"/>
  <c r="J34"/>
  <c r="I34"/>
  <c r="L33"/>
  <c r="L32" s="1"/>
  <c r="L31" s="1"/>
  <c r="K33"/>
  <c r="J33"/>
  <c r="I33"/>
  <c r="K32"/>
  <c r="J32"/>
  <c r="I32"/>
  <c r="J31"/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K338" s="1"/>
  <c r="J339"/>
  <c r="J338" s="1"/>
  <c r="I339"/>
  <c r="L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7"/>
  <c r="K327"/>
  <c r="K326" s="1"/>
  <c r="J327"/>
  <c r="J326" s="1"/>
  <c r="I327"/>
  <c r="L326"/>
  <c r="I326"/>
  <c r="L323"/>
  <c r="K323"/>
  <c r="K322" s="1"/>
  <c r="J323"/>
  <c r="J322" s="1"/>
  <c r="I323"/>
  <c r="L322"/>
  <c r="I322"/>
  <c r="L318"/>
  <c r="K318"/>
  <c r="K317" s="1"/>
  <c r="J318"/>
  <c r="J317" s="1"/>
  <c r="J316" s="1"/>
  <c r="I318"/>
  <c r="L317"/>
  <c r="I317"/>
  <c r="L316"/>
  <c r="I316"/>
  <c r="L313"/>
  <c r="K313"/>
  <c r="K312" s="1"/>
  <c r="J313"/>
  <c r="I313"/>
  <c r="L312"/>
  <c r="J312"/>
  <c r="I312"/>
  <c r="L310"/>
  <c r="K310"/>
  <c r="K309" s="1"/>
  <c r="J310"/>
  <c r="I310"/>
  <c r="L309"/>
  <c r="J309"/>
  <c r="I309"/>
  <c r="L307"/>
  <c r="K307"/>
  <c r="K306" s="1"/>
  <c r="J307"/>
  <c r="I307"/>
  <c r="L306"/>
  <c r="J306"/>
  <c r="I306"/>
  <c r="L303"/>
  <c r="K303"/>
  <c r="J303"/>
  <c r="I303"/>
  <c r="L302"/>
  <c r="K302"/>
  <c r="J302"/>
  <c r="I302"/>
  <c r="L299"/>
  <c r="K299"/>
  <c r="K298" s="1"/>
  <c r="J299"/>
  <c r="J298" s="1"/>
  <c r="I299"/>
  <c r="L298"/>
  <c r="I298"/>
  <c r="L295"/>
  <c r="K295"/>
  <c r="K294" s="1"/>
  <c r="J295"/>
  <c r="J294" s="1"/>
  <c r="I295"/>
  <c r="L294"/>
  <c r="I294"/>
  <c r="L290"/>
  <c r="K290"/>
  <c r="K289" s="1"/>
  <c r="K287" s="1"/>
  <c r="J290"/>
  <c r="J289" s="1"/>
  <c r="I290"/>
  <c r="L289"/>
  <c r="I289"/>
  <c r="L287"/>
  <c r="I287"/>
  <c r="L286"/>
  <c r="I286"/>
  <c r="L283"/>
  <c r="K283"/>
  <c r="K282" s="1"/>
  <c r="J283"/>
  <c r="J282" s="1"/>
  <c r="I283"/>
  <c r="L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J264" s="1"/>
  <c r="I265"/>
  <c r="L264"/>
  <c r="K264"/>
  <c r="I264"/>
  <c r="L259"/>
  <c r="K259"/>
  <c r="J259"/>
  <c r="J258" s="1"/>
  <c r="I259"/>
  <c r="L258"/>
  <c r="K258"/>
  <c r="K257" s="1"/>
  <c r="I258"/>
  <c r="L257"/>
  <c r="I257"/>
  <c r="L254"/>
  <c r="K254"/>
  <c r="J254"/>
  <c r="J253" s="1"/>
  <c r="I254"/>
  <c r="L253"/>
  <c r="K253"/>
  <c r="I253"/>
  <c r="L251"/>
  <c r="K251"/>
  <c r="J251"/>
  <c r="J250" s="1"/>
  <c r="I251"/>
  <c r="L250"/>
  <c r="K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J239"/>
  <c r="J238" s="1"/>
  <c r="I239"/>
  <c r="L238"/>
  <c r="I238"/>
  <c r="L235"/>
  <c r="K235"/>
  <c r="K234" s="1"/>
  <c r="J235"/>
  <c r="J234" s="1"/>
  <c r="J227" s="1"/>
  <c r="I235"/>
  <c r="L234"/>
  <c r="I234"/>
  <c r="L229"/>
  <c r="K229"/>
  <c r="K228" s="1"/>
  <c r="J229"/>
  <c r="I229"/>
  <c r="L228"/>
  <c r="J228"/>
  <c r="I228"/>
  <c r="L227"/>
  <c r="I227"/>
  <c r="L226"/>
  <c r="I226"/>
  <c r="L222"/>
  <c r="K222"/>
  <c r="K221" s="1"/>
  <c r="K220" s="1"/>
  <c r="J222"/>
  <c r="J221" s="1"/>
  <c r="J220" s="1"/>
  <c r="I222"/>
  <c r="L221"/>
  <c r="I221"/>
  <c r="L220"/>
  <c r="I220"/>
  <c r="L218"/>
  <c r="K218"/>
  <c r="J218"/>
  <c r="I218"/>
  <c r="L217"/>
  <c r="K217"/>
  <c r="K216" s="1"/>
  <c r="J217"/>
  <c r="J216" s="1"/>
  <c r="I217"/>
  <c r="L216"/>
  <c r="I216"/>
  <c r="L211"/>
  <c r="K211"/>
  <c r="J211"/>
  <c r="J210" s="1"/>
  <c r="I211"/>
  <c r="L210"/>
  <c r="K210"/>
  <c r="I210"/>
  <c r="L207"/>
  <c r="K207"/>
  <c r="J207"/>
  <c r="J206" s="1"/>
  <c r="I207"/>
  <c r="L206"/>
  <c r="K206"/>
  <c r="K205" s="1"/>
  <c r="I206"/>
  <c r="L205"/>
  <c r="I205"/>
  <c r="L199"/>
  <c r="K199"/>
  <c r="K198" s="1"/>
  <c r="K197" s="1"/>
  <c r="J199"/>
  <c r="J198" s="1"/>
  <c r="J197" s="1"/>
  <c r="I199"/>
  <c r="L198"/>
  <c r="I198"/>
  <c r="L197"/>
  <c r="I197"/>
  <c r="L195"/>
  <c r="K195"/>
  <c r="J195"/>
  <c r="J194" s="1"/>
  <c r="I195"/>
  <c r="L194"/>
  <c r="K194"/>
  <c r="I194"/>
  <c r="L190"/>
  <c r="K190"/>
  <c r="J190"/>
  <c r="J189" s="1"/>
  <c r="I190"/>
  <c r="L189"/>
  <c r="K189"/>
  <c r="I189"/>
  <c r="L186"/>
  <c r="K186"/>
  <c r="J186"/>
  <c r="J185" s="1"/>
  <c r="I186"/>
  <c r="L185"/>
  <c r="K185"/>
  <c r="I185"/>
  <c r="L181"/>
  <c r="K181"/>
  <c r="J181"/>
  <c r="J180" s="1"/>
  <c r="I181"/>
  <c r="L180"/>
  <c r="K180"/>
  <c r="I180"/>
  <c r="L178"/>
  <c r="K178"/>
  <c r="J178"/>
  <c r="J177" s="1"/>
  <c r="I178"/>
  <c r="L177"/>
  <c r="K177"/>
  <c r="K176" s="1"/>
  <c r="I177"/>
  <c r="L176"/>
  <c r="I176"/>
  <c r="L175"/>
  <c r="I175"/>
  <c r="L174"/>
  <c r="I174"/>
  <c r="L169"/>
  <c r="K169"/>
  <c r="K168" s="1"/>
  <c r="K162" s="1"/>
  <c r="J169"/>
  <c r="J168" s="1"/>
  <c r="I169"/>
  <c r="L168"/>
  <c r="I168"/>
  <c r="L164"/>
  <c r="K164"/>
  <c r="J164"/>
  <c r="J163" s="1"/>
  <c r="I164"/>
  <c r="L163"/>
  <c r="K163"/>
  <c r="I163"/>
  <c r="L162"/>
  <c r="I162"/>
  <c r="L160"/>
  <c r="K160"/>
  <c r="J160"/>
  <c r="I160"/>
  <c r="L159"/>
  <c r="K159"/>
  <c r="J159"/>
  <c r="J158" s="1"/>
  <c r="I159"/>
  <c r="L158"/>
  <c r="K158"/>
  <c r="I158"/>
  <c r="L157"/>
  <c r="I157"/>
  <c r="L155"/>
  <c r="K155"/>
  <c r="K154" s="1"/>
  <c r="J155"/>
  <c r="I155"/>
  <c r="L154"/>
  <c r="J154"/>
  <c r="I154"/>
  <c r="L151"/>
  <c r="K151"/>
  <c r="K150" s="1"/>
  <c r="J151"/>
  <c r="I151"/>
  <c r="L150"/>
  <c r="J150"/>
  <c r="I150"/>
  <c r="L149"/>
  <c r="J149"/>
  <c r="J148" s="1"/>
  <c r="I149"/>
  <c r="L148"/>
  <c r="I148"/>
  <c r="L145"/>
  <c r="K145"/>
  <c r="J145"/>
  <c r="I145"/>
  <c r="L144"/>
  <c r="K144"/>
  <c r="J144"/>
  <c r="J143" s="1"/>
  <c r="I144"/>
  <c r="I143" s="1"/>
  <c r="I132" s="1"/>
  <c r="L143"/>
  <c r="K143"/>
  <c r="L140"/>
  <c r="K140"/>
  <c r="J140"/>
  <c r="J139" s="1"/>
  <c r="J138" s="1"/>
  <c r="I140"/>
  <c r="L139"/>
  <c r="K139"/>
  <c r="K138" s="1"/>
  <c r="I139"/>
  <c r="L138"/>
  <c r="I138"/>
  <c r="L135"/>
  <c r="K135"/>
  <c r="J135"/>
  <c r="J134" s="1"/>
  <c r="J133" s="1"/>
  <c r="I135"/>
  <c r="L134"/>
  <c r="K134"/>
  <c r="K133" s="1"/>
  <c r="I134"/>
  <c r="L133"/>
  <c r="I133"/>
  <c r="L132"/>
  <c r="L129"/>
  <c r="K129"/>
  <c r="J129"/>
  <c r="J128" s="1"/>
  <c r="J127" s="1"/>
  <c r="I129"/>
  <c r="L128"/>
  <c r="K128"/>
  <c r="K127" s="1"/>
  <c r="I128"/>
  <c r="L127"/>
  <c r="I127"/>
  <c r="L125"/>
  <c r="K125"/>
  <c r="K124" s="1"/>
  <c r="K123" s="1"/>
  <c r="J125"/>
  <c r="I125"/>
  <c r="L124"/>
  <c r="J124"/>
  <c r="J123" s="1"/>
  <c r="I124"/>
  <c r="L123"/>
  <c r="I123"/>
  <c r="L121"/>
  <c r="K121"/>
  <c r="J121"/>
  <c r="J120" s="1"/>
  <c r="J119" s="1"/>
  <c r="I121"/>
  <c r="L120"/>
  <c r="K120"/>
  <c r="K119" s="1"/>
  <c r="I120"/>
  <c r="L119"/>
  <c r="I119"/>
  <c r="L117"/>
  <c r="K117"/>
  <c r="K116" s="1"/>
  <c r="K115" s="1"/>
  <c r="J117"/>
  <c r="I117"/>
  <c r="L116"/>
  <c r="J116"/>
  <c r="J115" s="1"/>
  <c r="I116"/>
  <c r="L115"/>
  <c r="I115"/>
  <c r="L112"/>
  <c r="K112"/>
  <c r="J112"/>
  <c r="J111" s="1"/>
  <c r="J110" s="1"/>
  <c r="I112"/>
  <c r="L111"/>
  <c r="K111"/>
  <c r="I111"/>
  <c r="L110"/>
  <c r="K110"/>
  <c r="K109" s="1"/>
  <c r="I110"/>
  <c r="L109"/>
  <c r="I109"/>
  <c r="L106"/>
  <c r="K106"/>
  <c r="K105" s="1"/>
  <c r="K104" s="1"/>
  <c r="J106"/>
  <c r="J105" s="1"/>
  <c r="J104" s="1"/>
  <c r="I106"/>
  <c r="L105"/>
  <c r="I105"/>
  <c r="L104"/>
  <c r="I104"/>
  <c r="L101"/>
  <c r="K101"/>
  <c r="J101"/>
  <c r="I101"/>
  <c r="L100"/>
  <c r="K100"/>
  <c r="K99" s="1"/>
  <c r="J100"/>
  <c r="J99" s="1"/>
  <c r="I100"/>
  <c r="L99"/>
  <c r="I99"/>
  <c r="L96"/>
  <c r="K96"/>
  <c r="K95" s="1"/>
  <c r="K94" s="1"/>
  <c r="K93" s="1"/>
  <c r="J96"/>
  <c r="J95" s="1"/>
  <c r="J94" s="1"/>
  <c r="J93" s="1"/>
  <c r="I96"/>
  <c r="L95"/>
  <c r="I95"/>
  <c r="L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J77"/>
  <c r="J76" s="1"/>
  <c r="I77"/>
  <c r="L76"/>
  <c r="K76"/>
  <c r="I76"/>
  <c r="L72"/>
  <c r="K72"/>
  <c r="J72"/>
  <c r="J71" s="1"/>
  <c r="I72"/>
  <c r="L71"/>
  <c r="K71"/>
  <c r="I71"/>
  <c r="L67"/>
  <c r="K67"/>
  <c r="J67"/>
  <c r="I67"/>
  <c r="L66"/>
  <c r="K66"/>
  <c r="K65" s="1"/>
  <c r="J66"/>
  <c r="I66"/>
  <c r="L65"/>
  <c r="I65"/>
  <c r="L64"/>
  <c r="I64"/>
  <c r="L44"/>
  <c r="L43" s="1"/>
  <c r="L42" s="1"/>
  <c r="L41" s="1"/>
  <c r="K44"/>
  <c r="K43" s="1"/>
  <c r="K42" s="1"/>
  <c r="K41" s="1"/>
  <c r="J44"/>
  <c r="J43" s="1"/>
  <c r="J42" s="1"/>
  <c r="J41" s="1"/>
  <c r="I44"/>
  <c r="I43" s="1"/>
  <c r="I42" s="1"/>
  <c r="I41" s="1"/>
  <c r="L39"/>
  <c r="L38" s="1"/>
  <c r="L37" s="1"/>
  <c r="K39"/>
  <c r="K38" s="1"/>
  <c r="K37" s="1"/>
  <c r="J39"/>
  <c r="J38" s="1"/>
  <c r="J37" s="1"/>
  <c r="I39"/>
  <c r="I38" s="1"/>
  <c r="I37" s="1"/>
  <c r="L34"/>
  <c r="L33" s="1"/>
  <c r="L32" s="1"/>
  <c r="K34"/>
  <c r="K33" s="1"/>
  <c r="K32" s="1"/>
  <c r="J34"/>
  <c r="J33" s="1"/>
  <c r="J32" s="1"/>
  <c r="I34"/>
  <c r="I33" s="1"/>
  <c r="I32" s="1"/>
  <c r="K132" l="1"/>
  <c r="L31"/>
  <c r="L30" s="1"/>
  <c r="L344" s="1"/>
  <c r="K31"/>
  <c r="K30" s="1"/>
  <c r="L31" i="5"/>
  <c r="L30" s="1"/>
  <c r="L344" s="1"/>
  <c r="K31"/>
  <c r="K30" s="1"/>
  <c r="K344" s="1"/>
  <c r="J31"/>
  <c r="J30" s="1"/>
  <c r="J344" s="1"/>
  <c r="I132" i="3"/>
  <c r="J132" i="1"/>
  <c r="I31"/>
  <c r="I30" s="1"/>
  <c r="I344" s="1"/>
  <c r="J31"/>
  <c r="I31" i="5"/>
  <c r="I205"/>
  <c r="I175" s="1"/>
  <c r="I227"/>
  <c r="I257"/>
  <c r="I109"/>
  <c r="I157"/>
  <c r="I287"/>
  <c r="I316"/>
  <c r="K31" i="3"/>
  <c r="K109"/>
  <c r="K175"/>
  <c r="K93"/>
  <c r="K132"/>
  <c r="L132"/>
  <c r="L30" s="1"/>
  <c r="K227"/>
  <c r="K226" s="1"/>
  <c r="K257"/>
  <c r="L109"/>
  <c r="L162"/>
  <c r="I176"/>
  <c r="I175" s="1"/>
  <c r="I174" s="1"/>
  <c r="I286"/>
  <c r="L316"/>
  <c r="L286" s="1"/>
  <c r="K286"/>
  <c r="I31"/>
  <c r="I30" s="1"/>
  <c r="I109"/>
  <c r="L157"/>
  <c r="L257"/>
  <c r="L226" s="1"/>
  <c r="K316"/>
  <c r="J157" i="1"/>
  <c r="J176"/>
  <c r="J175" s="1"/>
  <c r="J257"/>
  <c r="J226" s="1"/>
  <c r="K316"/>
  <c r="K64"/>
  <c r="K227"/>
  <c r="K226" s="1"/>
  <c r="J287"/>
  <c r="J286" s="1"/>
  <c r="K286"/>
  <c r="J65"/>
  <c r="J64" s="1"/>
  <c r="J109"/>
  <c r="K149"/>
  <c r="K148" s="1"/>
  <c r="K157"/>
  <c r="J162"/>
  <c r="K175"/>
  <c r="J205"/>
  <c r="J30" l="1"/>
  <c r="I286" i="5"/>
  <c r="I226"/>
  <c r="I174" s="1"/>
  <c r="I30"/>
  <c r="L174" i="3"/>
  <c r="L344"/>
  <c r="K30"/>
  <c r="K344" s="1"/>
  <c r="I344"/>
  <c r="K174"/>
  <c r="J174" i="1"/>
  <c r="K344"/>
  <c r="K174"/>
  <c r="J344" l="1"/>
  <c r="I344" i="5"/>
</calcChain>
</file>

<file path=xl/sharedStrings.xml><?xml version="1.0" encoding="utf-8"?>
<sst xmlns="http://schemas.openxmlformats.org/spreadsheetml/2006/main" count="2844" uniqueCount="211">
  <si>
    <t>Forma Nr. 2 patvirtinta
Lietuvos Respublikos finansų ministro
2008 m. gruodžio 31 d. įsakymu Nr. 1K-465
(Lietuvos Respublikos finansų ministro
2013 m. gruodžio 5 d. įsakymo Nr. 1K-388                                            redakcija)</t>
  </si>
  <si>
    <t xml:space="preserve">       </t>
  </si>
  <si>
    <t>(įstaigos pavadinimas, kodas Juridinių asmenų registre, adresas)</t>
  </si>
  <si>
    <t>BIUDŽETO IŠLAIDŲ SĄMATOS VYKDYMO</t>
  </si>
  <si>
    <t xml:space="preserve"> 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</si>
  <si>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</si>
  <si>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</si>
  <si>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</si>
  <si>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</si>
  <si>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</si>
  <si>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</si>
  <si>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</si>
  <si>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</si>
  <si>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</si>
  <si>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</si>
  <si>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</si>
  <si>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</si>
  <si>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</si>
  <si>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</si>
  <si>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</si>
  <si>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</si>
  <si>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</si>
  <si>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</si>
  <si>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</si>
  <si>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</si>
  <si>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</si>
  <si>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</si>
  <si>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</si>
  <si>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</si>
  <si>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</si>
  <si>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</si>
  <si>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</si>
  <si>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</si>
  <si>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</si>
  <si>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</si>
  <si>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</si>
  <si>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</si>
  <si>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</si>
  <si>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</si>
  <si>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</si>
  <si>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</si>
  <si>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</si>
  <si>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</si>
  <si>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</si>
  <si>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</si>
  <si>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</si>
  <si>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</si>
  <si>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</si>
  <si>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</si>
  <si>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</si>
  <si>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</si>
  <si>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</si>
  <si>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</si>
  <si>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</si>
  <si>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</si>
  <si>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</si>
  <si>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</si>
  <si>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</si>
  <si>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</si>
  <si>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</si>
  <si>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</si>
  <si>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</si>
  <si>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</si>
  <si>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</si>
  <si>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</si>
  <si>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</si>
  <si>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</si>
  <si>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</si>
  <si>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</si>
  <si>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</si>
  <si>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</si>
  <si>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</si>
  <si>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</si>
  <si>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</si>
  <si>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</si>
  <si>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</si>
  <si>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</si>
  <si>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</si>
  <si>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</si>
  <si>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</si>
  <si>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</si>
  <si>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</si>
  <si>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</si>
  <si>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</si>
  <si>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</si>
  <si>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</si>
  <si>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</si>
  <si>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</si>
  <si>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</si>
  <si>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</si>
  <si>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</si>
  <si>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</si>
  <si>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</si>
  <si>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</si>
  <si>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</si>
  <si>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</si>
  <si>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</si>
  <si>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</si>
  <si>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</si>
  <si>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</si>
  <si>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</si>
  <si>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</si>
  <si>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</si>
  <si>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</si>
  <si>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</si>
  <si>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</si>
  <si>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</si>
  <si>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</si>
  <si>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</si>
  <si>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</si>
  <si>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</si>
  <si>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</si>
  <si>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</si>
  <si>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</si>
  <si>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</si>
  <si>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</si>
  <si>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</si>
  <si>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</si>
  <si>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</si>
  <si>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</si>
  <si>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</si>
  <si>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</si>
  <si>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</si>
  <si>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</si>
  <si>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</si>
  <si>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</si>
  <si>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</si>
  <si>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</si>
  <si>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</si>
  <si>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</si>
  <si>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</si>
  <si>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</si>
  <si>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</si>
  <si>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</si>
  <si>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</si>
  <si>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</si>
  <si>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</si>
  <si>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</si>
  <si>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</si>
  <si>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</si>
  <si>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</si>
  <si>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</si>
  <si>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</si>
  <si>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</si>
  <si>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</si>
  <si>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</si>
  <si>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</si>
  <si>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</si>
  <si>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</si>
  <si>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</si>
  <si>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</si>
  <si>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</si>
  <si>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</si>
  <si>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</si>
  <si>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</si>
  <si>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</si>
  <si>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</si>
  <si>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</si>
  <si>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</si>
  <si>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</si>
  <si>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</si>
  <si>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</si>
  <si>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</si>
  <si>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</si>
  <si>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</si>
  <si>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</si>
  <si>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</si>
  <si>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</si>
  <si>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</si>
  <si>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</si>
  <si>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</si>
  <si>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</si>
  <si>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</si>
  <si>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</si>
  <si>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Vilniaus miesto socialinės paramos centras, įm. kodas 190997565, Kauno g.3/26</t>
  </si>
  <si>
    <t xml:space="preserve">                                                                                                    (data)</t>
  </si>
  <si>
    <t>Socialinės apsaugos plėtojimas, skurdo ir socialinės atskirties mažinimas</t>
  </si>
  <si>
    <t xml:space="preserve">                                                                                                   (data)</t>
  </si>
  <si>
    <t>Vyriausioji buhalterė</t>
  </si>
  <si>
    <t>Diana Radzevičienė</t>
  </si>
  <si>
    <t xml:space="preserve">                                                                                                 (data)</t>
  </si>
  <si>
    <t>sąmata 6000110 ( darbui su rizikos šeimomis)</t>
  </si>
  <si>
    <t>sąmata 6000160 (  soc.p.pašalpos)</t>
  </si>
  <si>
    <t>sąmata 6000460 ( lankomoji priežiūra)</t>
  </si>
  <si>
    <t>sąmata 6000470 ( Centro išlaikymas)</t>
  </si>
  <si>
    <t>02</t>
  </si>
  <si>
    <t xml:space="preserve">         0266</t>
  </si>
  <si>
    <t xml:space="preserve">           04</t>
  </si>
  <si>
    <t xml:space="preserve">           01</t>
  </si>
  <si>
    <t>10</t>
  </si>
  <si>
    <t>09</t>
  </si>
  <si>
    <t>01</t>
  </si>
  <si>
    <t>07</t>
  </si>
  <si>
    <t>40</t>
  </si>
  <si>
    <t>sąmata 6000092 ( globa)</t>
  </si>
  <si>
    <t>sąmata 6000726 ( Būsto plėtra)</t>
  </si>
  <si>
    <t>11</t>
  </si>
  <si>
    <t>6</t>
  </si>
  <si>
    <t xml:space="preserve">sąmata 8000150 </t>
  </si>
  <si>
    <t>Viešųjų darbų organizavimas Ekonomikos ir investicijų departamento kompetencijai priskirtose įstaigose</t>
  </si>
  <si>
    <t>0273</t>
  </si>
  <si>
    <t>04</t>
  </si>
  <si>
    <t xml:space="preserve">sąmata 6000610 (Specialioji pr.- lėšų surinkimas) </t>
  </si>
  <si>
    <t>Direktorės pavaduotoja</t>
  </si>
  <si>
    <t>Jurgita Gajauskienė</t>
  </si>
  <si>
    <t>IV ketvirčio</t>
  </si>
  <si>
    <t>2014 M. GRUODŽIO  31 D.</t>
  </si>
  <si>
    <t>2014.12.31.</t>
  </si>
  <si>
    <t>2014 M. GRUODŽIO 31 D.</t>
  </si>
  <si>
    <t>IV ketvirtčio</t>
  </si>
  <si>
    <t>IVketvirčio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</si>
</sst>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12"/>
      <name val="Times New Roman Baltic"/>
      <family val="1"/>
      <charset val="186"/>
    </font>
    <font>
      <sz val="12"/>
      <name val="Arial"/>
      <charset val="186"/>
    </font>
    <font>
      <sz val="8"/>
      <name val="Times New Roman Baltic"/>
      <charset val="186"/>
    </font>
    <font>
      <sz val="8"/>
      <name val="Arial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Arial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family val="1"/>
      <charset val="186"/>
    </font>
    <font>
      <sz val="9"/>
      <name val="Arial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4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1">
    <xf numFmtId="0" fontId="0" fillId="0" borderId="0" xfId="0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4" fillId="0" borderId="0" xfId="2" applyNumberFormat="1" applyFont="1" applyBorder="1" applyAlignment="1" applyProtection="1">
      <alignment horizontal="left" vertical="center" wrapText="1"/>
    </xf>
    <xf numFmtId="0" fontId="2" fillId="0" borderId="0" xfId="1" applyFont="1"/>
    <xf numFmtId="0" fontId="3" fillId="0" borderId="0" xfId="1" applyFont="1" applyBorder="1" applyAlignment="1">
      <alignment vertical="center"/>
    </xf>
    <xf numFmtId="0" fontId="0" fillId="0" borderId="0" xfId="0" applyBorder="1" applyAlignment="1"/>
    <xf numFmtId="0" fontId="5" fillId="0" borderId="0" xfId="1" applyFont="1" applyBorder="1" applyAlignment="1">
      <alignment horizontal="left"/>
    </xf>
    <xf numFmtId="164" fontId="3" fillId="0" borderId="0" xfId="2" applyNumberFormat="1" applyFont="1" applyBorder="1" applyAlignment="1" applyProtection="1">
      <alignment horizontal="right" vertical="center"/>
    </xf>
    <xf numFmtId="0" fontId="3" fillId="0" borderId="0" xfId="1" applyFont="1" applyBorder="1"/>
    <xf numFmtId="0" fontId="3" fillId="0" borderId="0" xfId="1" applyFont="1" applyFill="1" applyBorder="1"/>
    <xf numFmtId="0" fontId="5" fillId="0" borderId="0" xfId="1" applyFont="1" applyBorder="1" applyAlignment="1">
      <alignment vertical="center"/>
    </xf>
    <xf numFmtId="0" fontId="0" fillId="0" borderId="0" xfId="0" applyBorder="1" applyAlignment="1">
      <alignment wrapText="1"/>
    </xf>
    <xf numFmtId="164" fontId="3" fillId="0" borderId="0" xfId="2" applyNumberFormat="1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2" fillId="0" borderId="0" xfId="1" applyFont="1" applyAlignment="1">
      <alignment horizontal="center"/>
    </xf>
    <xf numFmtId="0" fontId="2" fillId="0" borderId="0" xfId="1" applyFont="1" applyBorder="1" applyAlignment="1"/>
    <xf numFmtId="0" fontId="12" fillId="0" borderId="0" xfId="1" applyFont="1" applyBorder="1" applyAlignment="1" applyProtection="1">
      <alignment horizontal="center" vertical="center" wrapText="1"/>
    </xf>
    <xf numFmtId="164" fontId="3" fillId="0" borderId="0" xfId="2" applyNumberFormat="1" applyFont="1" applyBorder="1" applyAlignment="1" applyProtection="1">
      <alignment horizontal="left" vertical="center"/>
    </xf>
    <xf numFmtId="0" fontId="1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8" fillId="0" borderId="0" xfId="2" applyNumberFormat="1" applyFont="1" applyBorder="1" applyAlignment="1" applyProtection="1">
      <alignment horizontal="left"/>
    </xf>
    <xf numFmtId="0" fontId="8" fillId="0" borderId="0" xfId="1" applyFont="1" applyBorder="1" applyAlignment="1">
      <alignment horizontal="left"/>
    </xf>
    <xf numFmtId="3" fontId="14" fillId="0" borderId="2" xfId="1" applyNumberFormat="1" applyFont="1" applyBorder="1" applyAlignment="1" applyProtection="1"/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0" fontId="15" fillId="0" borderId="0" xfId="2" applyFont="1" applyBorder="1" applyAlignment="1">
      <alignment horizontal="center"/>
    </xf>
    <xf numFmtId="164" fontId="8" fillId="0" borderId="0" xfId="2" applyNumberFormat="1" applyFont="1" applyBorder="1" applyAlignment="1" applyProtection="1">
      <alignment horizontal="right"/>
    </xf>
    <xf numFmtId="3" fontId="2" fillId="0" borderId="2" xfId="1" applyNumberFormat="1" applyFont="1" applyBorder="1" applyAlignment="1" applyProtection="1"/>
    <xf numFmtId="0" fontId="2" fillId="0" borderId="0" xfId="0" applyFont="1" applyBorder="1" applyAlignment="1"/>
    <xf numFmtId="1" fontId="2" fillId="0" borderId="2" xfId="1" applyNumberFormat="1" applyFont="1" applyBorder="1" applyAlignment="1" applyProtection="1"/>
    <xf numFmtId="0" fontId="5" fillId="0" borderId="0" xfId="0" applyFont="1" applyBorder="1" applyAlignment="1">
      <alignment horizontal="center"/>
    </xf>
    <xf numFmtId="0" fontId="2" fillId="0" borderId="1" xfId="0" applyFont="1" applyBorder="1" applyAlignment="1"/>
    <xf numFmtId="0" fontId="8" fillId="0" borderId="0" xfId="0" applyFont="1" applyBorder="1" applyAlignment="1">
      <alignment horizontal="right"/>
    </xf>
    <xf numFmtId="3" fontId="2" fillId="0" borderId="3" xfId="1" applyNumberFormat="1" applyFont="1" applyBorder="1" applyAlignment="1" applyProtection="1"/>
    <xf numFmtId="0" fontId="8" fillId="0" borderId="4" xfId="0" applyFont="1" applyBorder="1" applyAlignment="1">
      <alignment horizontal="right"/>
    </xf>
    <xf numFmtId="0" fontId="2" fillId="0" borderId="5" xfId="0" applyFont="1" applyBorder="1" applyAlignment="1"/>
    <xf numFmtId="0" fontId="2" fillId="0" borderId="2" xfId="0" applyFont="1" applyBorder="1" applyAlignment="1"/>
    <xf numFmtId="0" fontId="8" fillId="0" borderId="6" xfId="0" applyFont="1" applyBorder="1" applyAlignment="1">
      <alignment horizontal="right"/>
    </xf>
    <xf numFmtId="0" fontId="6" fillId="0" borderId="1" xfId="1" applyFont="1" applyBorder="1"/>
    <xf numFmtId="0" fontId="6" fillId="0" borderId="1" xfId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8" fillId="0" borderId="1" xfId="1" applyNumberFormat="1" applyFont="1" applyBorder="1" applyAlignment="1" applyProtection="1">
      <alignment horizontal="right"/>
    </xf>
    <xf numFmtId="0" fontId="2" fillId="0" borderId="0" xfId="1" applyFont="1" applyBorder="1" applyAlignment="1">
      <alignment horizontal="center" vertical="center"/>
    </xf>
    <xf numFmtId="49" fontId="16" fillId="0" borderId="2" xfId="1" applyNumberFormat="1" applyFont="1" applyBorder="1" applyAlignment="1" applyProtection="1">
      <alignment horizontal="center" vertical="center" wrapText="1"/>
    </xf>
    <xf numFmtId="49" fontId="16" fillId="0" borderId="12" xfId="1" applyNumberFormat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 wrapText="1"/>
    </xf>
    <xf numFmtId="49" fontId="3" fillId="0" borderId="8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1" fontId="3" fillId="0" borderId="12" xfId="1" applyNumberFormat="1" applyFont="1" applyBorder="1" applyAlignment="1" applyProtection="1">
      <alignment horizontal="center" vertical="center" wrapText="1"/>
    </xf>
    <xf numFmtId="0" fontId="21" fillId="0" borderId="2" xfId="1" applyFont="1" applyBorder="1" applyAlignment="1">
      <alignment vertical="top" wrapText="1"/>
    </xf>
    <xf numFmtId="0" fontId="21" fillId="0" borderId="8" xfId="1" applyFont="1" applyBorder="1" applyAlignment="1">
      <alignment vertical="top" wrapText="1"/>
    </xf>
    <xf numFmtId="0" fontId="21" fillId="0" borderId="13" xfId="1" applyFont="1" applyBorder="1" applyAlignment="1">
      <alignment vertical="top" wrapText="1"/>
    </xf>
    <xf numFmtId="0" fontId="21" fillId="0" borderId="8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center" wrapText="1"/>
    </xf>
    <xf numFmtId="164" fontId="14" fillId="2" borderId="8" xfId="1" applyNumberFormat="1" applyFont="1" applyFill="1" applyBorder="1" applyAlignment="1">
      <alignment horizontal="right" vertical="center" wrapText="1"/>
    </xf>
    <xf numFmtId="164" fontId="14" fillId="2" borderId="2" xfId="1" applyNumberFormat="1" applyFont="1" applyFill="1" applyBorder="1" applyAlignment="1">
      <alignment horizontal="right" vertical="center" wrapText="1"/>
    </xf>
    <xf numFmtId="0" fontId="21" fillId="0" borderId="0" xfId="1" applyFont="1" applyBorder="1"/>
    <xf numFmtId="0" fontId="21" fillId="0" borderId="0" xfId="1" applyFont="1"/>
    <xf numFmtId="0" fontId="21" fillId="0" borderId="2" xfId="1" applyFont="1" applyFill="1" applyBorder="1" applyAlignment="1">
      <alignment vertical="top" wrapText="1"/>
    </xf>
    <xf numFmtId="0" fontId="21" fillId="0" borderId="12" xfId="1" applyFont="1" applyFill="1" applyBorder="1" applyAlignment="1">
      <alignment vertical="top" wrapText="1"/>
    </xf>
    <xf numFmtId="0" fontId="2" fillId="0" borderId="12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7" xfId="1" applyFont="1" applyFill="1" applyBorder="1" applyAlignment="1">
      <alignment vertical="top" wrapText="1"/>
    </xf>
    <xf numFmtId="0" fontId="2" fillId="0" borderId="12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center" wrapText="1"/>
    </xf>
    <xf numFmtId="164" fontId="14" fillId="2" borderId="14" xfId="1" applyNumberFormat="1" applyFont="1" applyFill="1" applyBorder="1" applyAlignment="1">
      <alignment horizontal="right" vertical="center" wrapText="1"/>
    </xf>
    <xf numFmtId="164" fontId="14" fillId="2" borderId="4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vertical="top" wrapText="1"/>
    </xf>
    <xf numFmtId="0" fontId="2" fillId="0" borderId="8" xfId="1" applyFont="1" applyFill="1" applyBorder="1" applyAlignment="1">
      <alignment vertical="top" wrapText="1"/>
    </xf>
    <xf numFmtId="0" fontId="2" fillId="0" borderId="13" xfId="1" applyFont="1" applyFill="1" applyBorder="1" applyAlignment="1">
      <alignment vertical="top" wrapText="1"/>
    </xf>
    <xf numFmtId="0" fontId="2" fillId="0" borderId="8" xfId="1" applyFont="1" applyFill="1" applyBorder="1" applyAlignment="1">
      <alignment horizontal="center" vertical="top" wrapText="1"/>
    </xf>
    <xf numFmtId="0" fontId="14" fillId="0" borderId="8" xfId="1" applyFont="1" applyFill="1" applyBorder="1" applyAlignment="1">
      <alignment vertical="top" wrapText="1"/>
    </xf>
    <xf numFmtId="164" fontId="2" fillId="2" borderId="8" xfId="1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right" vertical="center" wrapText="1"/>
    </xf>
    <xf numFmtId="0" fontId="2" fillId="0" borderId="5" xfId="1" applyFont="1" applyFill="1" applyBorder="1" applyAlignment="1">
      <alignment vertical="top" wrapText="1"/>
    </xf>
    <xf numFmtId="0" fontId="8" fillId="0" borderId="8" xfId="1" applyFont="1" applyFill="1" applyBorder="1" applyAlignment="1">
      <alignment horizontal="center" vertical="center" wrapText="1"/>
    </xf>
    <xf numFmtId="164" fontId="2" fillId="0" borderId="12" xfId="1" applyNumberFormat="1" applyFont="1" applyBorder="1" applyAlignment="1" applyProtection="1">
      <alignment horizontal="right" vertical="center" wrapText="1"/>
    </xf>
    <xf numFmtId="164" fontId="2" fillId="0" borderId="2" xfId="1" applyNumberFormat="1" applyFont="1" applyBorder="1" applyAlignment="1" applyProtection="1">
      <alignment horizontal="right" vertical="center" wrapText="1"/>
    </xf>
    <xf numFmtId="164" fontId="2" fillId="0" borderId="8" xfId="1" applyNumberFormat="1" applyFont="1" applyBorder="1" applyAlignment="1" applyProtection="1">
      <alignment horizontal="right" vertical="center" wrapText="1"/>
    </xf>
    <xf numFmtId="0" fontId="21" fillId="0" borderId="11" xfId="1" applyFont="1" applyFill="1" applyBorder="1" applyAlignment="1">
      <alignment vertical="top" wrapText="1"/>
    </xf>
    <xf numFmtId="0" fontId="21" fillId="0" borderId="7" xfId="1" applyFont="1" applyFill="1" applyBorder="1" applyAlignment="1">
      <alignment vertical="top" wrapText="1"/>
    </xf>
    <xf numFmtId="164" fontId="14" fillId="2" borderId="12" xfId="1" applyNumberFormat="1" applyFont="1" applyFill="1" applyBorder="1" applyAlignment="1">
      <alignment horizontal="right" vertical="center" wrapText="1"/>
    </xf>
    <xf numFmtId="164" fontId="14" fillId="2" borderId="7" xfId="1" applyNumberFormat="1" applyFont="1" applyFill="1" applyBorder="1" applyAlignment="1">
      <alignment horizontal="right" vertical="center" wrapText="1"/>
    </xf>
    <xf numFmtId="164" fontId="2" fillId="2" borderId="4" xfId="1" applyNumberFormat="1" applyFont="1" applyFill="1" applyBorder="1" applyAlignment="1">
      <alignment horizontal="right" vertical="center" wrapText="1"/>
    </xf>
    <xf numFmtId="0" fontId="2" fillId="0" borderId="9" xfId="1" applyFont="1" applyFill="1" applyBorder="1" applyAlignment="1">
      <alignment vertical="top" wrapText="1"/>
    </xf>
    <xf numFmtId="0" fontId="2" fillId="0" borderId="14" xfId="1" applyFont="1" applyFill="1" applyBorder="1" applyAlignment="1">
      <alignment vertical="top" wrapText="1"/>
    </xf>
    <xf numFmtId="0" fontId="2" fillId="0" borderId="4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4" xfId="1" applyFont="1" applyFill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center" wrapText="1"/>
    </xf>
    <xf numFmtId="164" fontId="2" fillId="2" borderId="10" xfId="1" applyNumberFormat="1" applyFont="1" applyFill="1" applyBorder="1" applyAlignment="1">
      <alignment horizontal="right" vertical="center" wrapText="1"/>
    </xf>
    <xf numFmtId="164" fontId="2" fillId="2" borderId="15" xfId="1" applyNumberFormat="1" applyFont="1" applyFill="1" applyBorder="1" applyAlignment="1">
      <alignment horizontal="right" vertical="center" wrapText="1"/>
    </xf>
    <xf numFmtId="164" fontId="2" fillId="2" borderId="3" xfId="1" applyNumberFormat="1" applyFont="1" applyFill="1" applyBorder="1" applyAlignment="1">
      <alignment horizontal="right" vertical="center" wrapText="1"/>
    </xf>
    <xf numFmtId="0" fontId="2" fillId="0" borderId="5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13" xfId="1" applyFont="1" applyBorder="1" applyAlignment="1">
      <alignment vertical="top" wrapText="1"/>
    </xf>
    <xf numFmtId="1" fontId="2" fillId="0" borderId="8" xfId="1" applyNumberFormat="1" applyFont="1" applyBorder="1" applyAlignment="1">
      <alignment horizontal="center" vertical="top" wrapText="1"/>
    </xf>
    <xf numFmtId="0" fontId="2" fillId="0" borderId="8" xfId="1" applyFont="1" applyBorder="1" applyAlignment="1">
      <alignment horizontal="center" vertical="top" wrapText="1"/>
    </xf>
    <xf numFmtId="0" fontId="2" fillId="0" borderId="11" xfId="1" applyFont="1" applyBorder="1" applyAlignment="1">
      <alignment vertical="top" wrapText="1"/>
    </xf>
    <xf numFmtId="0" fontId="2" fillId="0" borderId="7" xfId="1" applyFont="1" applyBorder="1" applyAlignment="1">
      <alignment vertical="top" wrapText="1"/>
    </xf>
    <xf numFmtId="0" fontId="2" fillId="0" borderId="12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12" xfId="1" applyFont="1" applyBorder="1" applyAlignment="1">
      <alignment horizontal="center" vertical="top" wrapText="1"/>
    </xf>
    <xf numFmtId="0" fontId="8" fillId="0" borderId="1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1" fontId="5" fillId="0" borderId="8" xfId="1" applyNumberFormat="1" applyFont="1" applyBorder="1" applyAlignment="1">
      <alignment horizontal="center" vertical="top" wrapText="1"/>
    </xf>
    <xf numFmtId="1" fontId="5" fillId="0" borderId="5" xfId="1" applyNumberFormat="1" applyFont="1" applyBorder="1" applyAlignment="1">
      <alignment horizontal="center" vertical="top" wrapText="1"/>
    </xf>
    <xf numFmtId="1" fontId="5" fillId="0" borderId="2" xfId="1" applyNumberFormat="1" applyFont="1" applyBorder="1" applyAlignment="1">
      <alignment horizontal="center" vertical="top" wrapText="1"/>
    </xf>
    <xf numFmtId="0" fontId="2" fillId="0" borderId="9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0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center" wrapText="1"/>
    </xf>
    <xf numFmtId="164" fontId="2" fillId="0" borderId="10" xfId="1" applyNumberFormat="1" applyFont="1" applyBorder="1" applyAlignment="1" applyProtection="1">
      <alignment horizontal="right" vertical="center" wrapText="1"/>
    </xf>
    <xf numFmtId="0" fontId="21" fillId="0" borderId="11" xfId="1" applyFont="1" applyFill="1" applyBorder="1" applyAlignment="1">
      <alignment vertical="center" wrapText="1"/>
    </xf>
    <xf numFmtId="0" fontId="21" fillId="0" borderId="7" xfId="1" applyFont="1" applyFill="1" applyBorder="1" applyAlignment="1">
      <alignment vertical="center" wrapText="1"/>
    </xf>
    <xf numFmtId="0" fontId="21" fillId="0" borderId="12" xfId="1" applyFont="1" applyFill="1" applyBorder="1" applyAlignment="1">
      <alignment vertical="center" wrapText="1"/>
    </xf>
    <xf numFmtId="164" fontId="2" fillId="2" borderId="12" xfId="1" applyNumberFormat="1" applyFont="1" applyFill="1" applyBorder="1" applyAlignment="1">
      <alignment horizontal="right" vertical="center" wrapText="1"/>
    </xf>
    <xf numFmtId="164" fontId="2" fillId="2" borderId="11" xfId="1" applyNumberFormat="1" applyFont="1" applyFill="1" applyBorder="1" applyAlignment="1">
      <alignment horizontal="right" vertical="center" wrapText="1"/>
    </xf>
    <xf numFmtId="164" fontId="2" fillId="2" borderId="7" xfId="1" applyNumberFormat="1" applyFont="1" applyFill="1" applyBorder="1" applyAlignment="1">
      <alignment horizontal="right" vertical="center" wrapText="1"/>
    </xf>
    <xf numFmtId="164" fontId="2" fillId="2" borderId="5" xfId="1" applyNumberFormat="1" applyFont="1" applyFill="1" applyBorder="1" applyAlignment="1">
      <alignment horizontal="right" vertical="center" wrapText="1"/>
    </xf>
    <xf numFmtId="0" fontId="2" fillId="0" borderId="0" xfId="1" applyFont="1" applyBorder="1" applyAlignment="1">
      <alignment vertical="top"/>
    </xf>
    <xf numFmtId="0" fontId="2" fillId="0" borderId="0" xfId="1" applyFont="1" applyAlignment="1">
      <alignment vertical="top"/>
    </xf>
    <xf numFmtId="164" fontId="2" fillId="0" borderId="8" xfId="1" applyNumberFormat="1" applyFont="1" applyBorder="1" applyAlignment="1">
      <alignment horizontal="right" vertical="center" wrapText="1"/>
    </xf>
    <xf numFmtId="0" fontId="14" fillId="0" borderId="12" xfId="1" applyFont="1" applyFill="1" applyBorder="1" applyAlignment="1">
      <alignment vertical="top" wrapText="1"/>
    </xf>
    <xf numFmtId="0" fontId="2" fillId="0" borderId="3" xfId="1" applyFont="1" applyFill="1" applyBorder="1" applyAlignment="1">
      <alignment vertical="top" wrapText="1"/>
    </xf>
    <xf numFmtId="164" fontId="2" fillId="2" borderId="9" xfId="1" applyNumberFormat="1" applyFont="1" applyFill="1" applyBorder="1" applyAlignment="1">
      <alignment horizontal="right" vertical="center" wrapText="1"/>
    </xf>
    <xf numFmtId="164" fontId="2" fillId="2" borderId="14" xfId="1" applyNumberFormat="1" applyFont="1" applyFill="1" applyBorder="1" applyAlignment="1">
      <alignment horizontal="right" vertical="center" wrapText="1"/>
    </xf>
    <xf numFmtId="0" fontId="14" fillId="0" borderId="2" xfId="1" applyFont="1" applyFill="1" applyBorder="1" applyAlignment="1">
      <alignment vertical="top" wrapText="1"/>
    </xf>
    <xf numFmtId="164" fontId="2" fillId="0" borderId="12" xfId="1" applyNumberFormat="1" applyFont="1" applyBorder="1" applyAlignment="1">
      <alignment horizontal="right" vertical="center" wrapText="1"/>
    </xf>
    <xf numFmtId="0" fontId="21" fillId="0" borderId="8" xfId="1" applyFont="1" applyFill="1" applyBorder="1" applyAlignment="1">
      <alignment vertical="top" wrapText="1"/>
    </xf>
    <xf numFmtId="0" fontId="21" fillId="0" borderId="8" xfId="1" applyFont="1" applyFill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8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top" wrapText="1"/>
    </xf>
    <xf numFmtId="0" fontId="21" fillId="0" borderId="13" xfId="1" applyFont="1" applyFill="1" applyBorder="1" applyAlignment="1">
      <alignment vertical="top" wrapText="1"/>
    </xf>
    <xf numFmtId="0" fontId="2" fillId="0" borderId="7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14" xfId="1" applyFont="1" applyBorder="1" applyAlignment="1">
      <alignment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6" xfId="1" applyFont="1" applyBorder="1" applyAlignment="1">
      <alignment vertical="top" wrapText="1"/>
    </xf>
    <xf numFmtId="164" fontId="2" fillId="0" borderId="10" xfId="1" applyNumberFormat="1" applyFont="1" applyBorder="1" applyAlignment="1">
      <alignment horizontal="right" vertical="center" wrapText="1"/>
    </xf>
    <xf numFmtId="0" fontId="14" fillId="0" borderId="13" xfId="1" applyFont="1" applyFill="1" applyBorder="1" applyAlignment="1">
      <alignment vertical="top" wrapText="1"/>
    </xf>
    <xf numFmtId="0" fontId="2" fillId="0" borderId="14" xfId="1" applyFont="1" applyFill="1" applyBorder="1" applyAlignment="1">
      <alignment horizontal="center" vertical="top" wrapText="1"/>
    </xf>
    <xf numFmtId="0" fontId="2" fillId="0" borderId="4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0" borderId="14" xfId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right" vertical="center" wrapText="1"/>
    </xf>
    <xf numFmtId="164" fontId="2" fillId="0" borderId="4" xfId="1" applyNumberFormat="1" applyFont="1" applyBorder="1" applyAlignment="1" applyProtection="1">
      <alignment horizontal="right" vertical="center" wrapText="1"/>
    </xf>
    <xf numFmtId="0" fontId="21" fillId="0" borderId="5" xfId="1" applyFont="1" applyFill="1" applyBorder="1" applyAlignment="1">
      <alignment vertical="top" wrapText="1"/>
    </xf>
    <xf numFmtId="0" fontId="21" fillId="0" borderId="8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top" wrapText="1"/>
    </xf>
    <xf numFmtId="0" fontId="2" fillId="0" borderId="11" xfId="1" applyFont="1" applyFill="1" applyBorder="1" applyAlignment="1">
      <alignment vertical="top" wrapText="1"/>
    </xf>
    <xf numFmtId="164" fontId="2" fillId="2" borderId="8" xfId="1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0" fontId="2" fillId="0" borderId="10" xfId="1" applyFont="1" applyFill="1" applyBorder="1" applyAlignment="1">
      <alignment vertical="top" wrapText="1"/>
    </xf>
    <xf numFmtId="0" fontId="2" fillId="0" borderId="6" xfId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center" vertical="top" wrapText="1"/>
    </xf>
    <xf numFmtId="0" fontId="14" fillId="0" borderId="6" xfId="1" applyFont="1" applyFill="1" applyBorder="1" applyAlignment="1">
      <alignment vertical="top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164" fontId="2" fillId="0" borderId="7" xfId="1" applyNumberFormat="1" applyFont="1" applyBorder="1" applyAlignment="1" applyProtection="1">
      <alignment horizontal="righ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0" fontId="14" fillId="0" borderId="0" xfId="1" applyFont="1" applyFill="1" applyBorder="1" applyAlignment="1">
      <alignment vertical="top" wrapText="1"/>
    </xf>
    <xf numFmtId="0" fontId="2" fillId="0" borderId="15" xfId="1" applyFont="1" applyFill="1" applyBorder="1" applyAlignment="1">
      <alignment vertical="top" wrapText="1"/>
    </xf>
    <xf numFmtId="0" fontId="2" fillId="0" borderId="10" xfId="1" applyFont="1" applyFill="1" applyBorder="1" applyAlignment="1">
      <alignment horizontal="center" vertical="top" wrapText="1"/>
    </xf>
    <xf numFmtId="164" fontId="2" fillId="0" borderId="7" xfId="1" applyNumberFormat="1" applyFont="1" applyBorder="1" applyAlignment="1">
      <alignment horizontal="right" vertical="center" wrapText="1"/>
    </xf>
    <xf numFmtId="0" fontId="21" fillId="0" borderId="12" xfId="1" applyFont="1" applyFill="1" applyBorder="1" applyAlignment="1">
      <alignment horizontal="center" vertical="top" wrapText="1"/>
    </xf>
    <xf numFmtId="0" fontId="21" fillId="0" borderId="1" xfId="1" applyFont="1" applyFill="1" applyBorder="1" applyAlignment="1">
      <alignment vertical="top" wrapText="1"/>
    </xf>
    <xf numFmtId="164" fontId="2" fillId="0" borderId="3" xfId="1" applyNumberFormat="1" applyFont="1" applyBorder="1" applyAlignment="1">
      <alignment horizontal="right" vertical="center" wrapText="1"/>
    </xf>
    <xf numFmtId="164" fontId="2" fillId="0" borderId="3" xfId="1" applyNumberFormat="1" applyFont="1" applyBorder="1" applyAlignment="1" applyProtection="1">
      <alignment horizontal="right" vertical="center" wrapText="1"/>
    </xf>
    <xf numFmtId="164" fontId="2" fillId="0" borderId="14" xfId="1" applyNumberFormat="1" applyFont="1" applyBorder="1" applyAlignment="1">
      <alignment horizontal="right" vertical="center" wrapText="1"/>
    </xf>
    <xf numFmtId="164" fontId="2" fillId="0" borderId="14" xfId="1" applyNumberFormat="1" applyFont="1" applyBorder="1" applyAlignment="1" applyProtection="1">
      <alignment horizontal="right" vertical="center" wrapText="1"/>
    </xf>
    <xf numFmtId="0" fontId="2" fillId="0" borderId="0" xfId="1" applyFont="1" applyAlignment="1">
      <alignment vertical="top" wrapText="1"/>
    </xf>
    <xf numFmtId="0" fontId="2" fillId="0" borderId="13" xfId="1" applyFont="1" applyFill="1" applyBorder="1" applyAlignment="1">
      <alignment vertical="center" wrapText="1"/>
    </xf>
    <xf numFmtId="0" fontId="5" fillId="0" borderId="5" xfId="1" applyFont="1" applyBorder="1" applyAlignment="1">
      <alignment horizontal="center" vertical="top" wrapText="1"/>
    </xf>
    <xf numFmtId="1" fontId="5" fillId="0" borderId="4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1" fillId="0" borderId="13" xfId="1" applyFont="1" applyBorder="1" applyAlignment="1">
      <alignment vertical="center" wrapText="1"/>
    </xf>
    <xf numFmtId="164" fontId="14" fillId="2" borderId="5" xfId="1" applyNumberFormat="1" applyFont="1" applyFill="1" applyBorder="1" applyAlignment="1">
      <alignment horizontal="right" vertical="center" wrapText="1"/>
    </xf>
    <xf numFmtId="0" fontId="21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4" fillId="0" borderId="5" xfId="1" applyFont="1" applyFill="1" applyBorder="1" applyAlignment="1">
      <alignment vertical="top" wrapText="1"/>
    </xf>
    <xf numFmtId="0" fontId="2" fillId="0" borderId="13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/>
    <xf numFmtId="0" fontId="2" fillId="0" borderId="0" xfId="1" applyFont="1" applyFill="1"/>
    <xf numFmtId="0" fontId="5" fillId="0" borderId="6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vertical="top" wrapText="1"/>
    </xf>
    <xf numFmtId="0" fontId="22" fillId="0" borderId="8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center" wrapText="1"/>
    </xf>
    <xf numFmtId="164" fontId="2" fillId="2" borderId="13" xfId="1" applyNumberFormat="1" applyFont="1" applyFill="1" applyBorder="1" applyAlignment="1">
      <alignment horizontal="right" vertical="center" wrapText="1"/>
    </xf>
    <xf numFmtId="164" fontId="14" fillId="2" borderId="13" xfId="1" applyNumberFormat="1" applyFont="1" applyFill="1" applyBorder="1" applyAlignment="1">
      <alignment horizontal="right" vertical="center" wrapText="1"/>
    </xf>
    <xf numFmtId="0" fontId="5" fillId="0" borderId="13" xfId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2" fillId="2" borderId="6" xfId="1" applyNumberFormat="1" applyFont="1" applyFill="1" applyBorder="1" applyAlignment="1">
      <alignment horizontal="right" vertical="center" wrapText="1"/>
    </xf>
    <xf numFmtId="0" fontId="2" fillId="0" borderId="5" xfId="1" applyFont="1" applyBorder="1"/>
    <xf numFmtId="0" fontId="2" fillId="0" borderId="2" xfId="1" applyFont="1" applyBorder="1"/>
    <xf numFmtId="0" fontId="2" fillId="0" borderId="8" xfId="1" applyFont="1" applyBorder="1"/>
    <xf numFmtId="0" fontId="2" fillId="0" borderId="13" xfId="1" applyFont="1" applyBorder="1"/>
    <xf numFmtId="0" fontId="2" fillId="0" borderId="2" xfId="1" applyFont="1" applyBorder="1" applyAlignment="1">
      <alignment horizontal="center"/>
    </xf>
    <xf numFmtId="0" fontId="21" fillId="0" borderId="8" xfId="1" applyFont="1" applyBorder="1"/>
    <xf numFmtId="164" fontId="14" fillId="2" borderId="8" xfId="1" applyNumberFormat="1" applyFont="1" applyFill="1" applyBorder="1" applyAlignment="1">
      <alignment horizontal="right" vertical="center"/>
    </xf>
    <xf numFmtId="164" fontId="14" fillId="2" borderId="5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3" fillId="0" borderId="1" xfId="1" applyFont="1" applyBorder="1" applyAlignment="1">
      <alignment horizontal="left" vertical="center"/>
    </xf>
    <xf numFmtId="0" fontId="23" fillId="0" borderId="0" xfId="1" applyFont="1" applyBorder="1" applyAlignment="1">
      <alignment horizontal="left" vertical="center"/>
    </xf>
    <xf numFmtId="0" fontId="2" fillId="0" borderId="1" xfId="1" applyFont="1" applyBorder="1"/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8" fillId="0" borderId="0" xfId="1" applyFont="1" applyBorder="1" applyAlignment="1">
      <alignment vertical="top"/>
    </xf>
    <xf numFmtId="0" fontId="0" fillId="0" borderId="0" xfId="0" applyAlignment="1"/>
    <xf numFmtId="0" fontId="24" fillId="0" borderId="6" xfId="1" applyFont="1" applyBorder="1" applyAlignment="1">
      <alignment horizontal="center" vertical="top"/>
    </xf>
    <xf numFmtId="0" fontId="25" fillId="0" borderId="0" xfId="1" applyFont="1" applyBorder="1" applyAlignment="1">
      <alignment horizontal="center" vertical="top"/>
    </xf>
    <xf numFmtId="0" fontId="2" fillId="0" borderId="1" xfId="1" applyFont="1" applyBorder="1" applyAlignment="1">
      <alignment horizontal="center"/>
    </xf>
    <xf numFmtId="0" fontId="25" fillId="0" borderId="1" xfId="1" applyFont="1" applyBorder="1" applyAlignment="1">
      <alignment horizontal="center" vertical="top"/>
    </xf>
    <xf numFmtId="0" fontId="2" fillId="0" borderId="0" xfId="1" applyFont="1" applyAlignment="1"/>
    <xf numFmtId="0" fontId="0" fillId="0" borderId="0" xfId="0" applyAlignment="1">
      <alignment horizontal="center"/>
    </xf>
    <xf numFmtId="0" fontId="5" fillId="0" borderId="5" xfId="1" applyFont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0" fontId="2" fillId="0" borderId="0" xfId="1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2" fillId="0" borderId="0" xfId="1" applyFont="1" applyAlignment="1">
      <alignment horizontal="center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2" fillId="0" borderId="0" xfId="1" applyFont="1" applyAlignment="1">
      <alignment horizontal="center"/>
    </xf>
    <xf numFmtId="0" fontId="5" fillId="0" borderId="5" xfId="1" applyFont="1" applyFill="1" applyBorder="1" applyAlignment="1">
      <alignment horizontal="center" vertical="top" wrapText="1"/>
    </xf>
    <xf numFmtId="0" fontId="2" fillId="0" borderId="0" xfId="1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/>
    </xf>
    <xf numFmtId="0" fontId="5" fillId="0" borderId="5" xfId="1" applyFont="1" applyBorder="1" applyAlignment="1">
      <alignment horizontal="center" vertical="top" wrapText="1"/>
    </xf>
    <xf numFmtId="0" fontId="15" fillId="0" borderId="0" xfId="1" applyFont="1"/>
    <xf numFmtId="0" fontId="27" fillId="0" borderId="1" xfId="1" applyFont="1" applyBorder="1" applyAlignment="1">
      <alignment horizontal="center" vertical="top"/>
    </xf>
    <xf numFmtId="49" fontId="2" fillId="0" borderId="2" xfId="1" applyNumberFormat="1" applyFont="1" applyBorder="1" applyAlignment="1" applyProtection="1"/>
    <xf numFmtId="49" fontId="2" fillId="0" borderId="8" xfId="1" applyNumberFormat="1" applyFont="1" applyBorder="1" applyAlignment="1" applyProtection="1"/>
    <xf numFmtId="0" fontId="5" fillId="0" borderId="13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2" fontId="2" fillId="0" borderId="3" xfId="1" applyNumberFormat="1" applyFont="1" applyBorder="1" applyAlignment="1" applyProtection="1">
      <alignment horizontal="right" vertical="center" wrapText="1"/>
    </xf>
    <xf numFmtId="2" fontId="14" fillId="2" borderId="2" xfId="1" applyNumberFormat="1" applyFont="1" applyFill="1" applyBorder="1" applyAlignment="1">
      <alignment horizontal="right" vertical="center" wrapText="1"/>
    </xf>
    <xf numFmtId="2" fontId="2" fillId="2" borderId="7" xfId="1" applyNumberFormat="1" applyFont="1" applyFill="1" applyBorder="1" applyAlignment="1">
      <alignment horizontal="right" vertical="center" wrapText="1"/>
    </xf>
    <xf numFmtId="2" fontId="2" fillId="2" borderId="12" xfId="1" applyNumberFormat="1" applyFont="1" applyFill="1" applyBorder="1" applyAlignment="1">
      <alignment horizontal="right" vertical="center" wrapText="1"/>
    </xf>
    <xf numFmtId="2" fontId="2" fillId="2" borderId="2" xfId="1" applyNumberFormat="1" applyFont="1" applyFill="1" applyBorder="1" applyAlignment="1">
      <alignment horizontal="right" vertical="center" wrapText="1"/>
    </xf>
    <xf numFmtId="2" fontId="2" fillId="2" borderId="8" xfId="1" applyNumberFormat="1" applyFont="1" applyFill="1" applyBorder="1" applyAlignment="1">
      <alignment horizontal="right" vertical="center" wrapText="1"/>
    </xf>
    <xf numFmtId="2" fontId="2" fillId="2" borderId="11" xfId="1" applyNumberFormat="1" applyFont="1" applyFill="1" applyBorder="1" applyAlignment="1">
      <alignment horizontal="right" vertical="center" wrapText="1"/>
    </xf>
    <xf numFmtId="2" fontId="2" fillId="2" borderId="5" xfId="1" applyNumberFormat="1" applyFont="1" applyFill="1" applyBorder="1" applyAlignment="1">
      <alignment horizontal="right" vertical="center" wrapText="1"/>
    </xf>
    <xf numFmtId="2" fontId="2" fillId="0" borderId="2" xfId="1" applyNumberFormat="1" applyFont="1" applyBorder="1" applyAlignment="1" applyProtection="1">
      <alignment horizontal="right" vertical="center" wrapText="1"/>
    </xf>
    <xf numFmtId="2" fontId="14" fillId="2" borderId="8" xfId="1" applyNumberFormat="1" applyFont="1" applyFill="1" applyBorder="1" applyAlignment="1">
      <alignment horizontal="right" vertical="center" wrapText="1"/>
    </xf>
    <xf numFmtId="2" fontId="14" fillId="2" borderId="5" xfId="1" applyNumberFormat="1" applyFont="1" applyFill="1" applyBorder="1" applyAlignment="1">
      <alignment horizontal="right" vertical="center"/>
    </xf>
    <xf numFmtId="2" fontId="14" fillId="2" borderId="2" xfId="1" applyNumberFormat="1" applyFont="1" applyFill="1" applyBorder="1" applyAlignment="1">
      <alignment horizontal="right" vertical="center"/>
    </xf>
    <xf numFmtId="2" fontId="14" fillId="2" borderId="12" xfId="1" applyNumberFormat="1" applyFont="1" applyFill="1" applyBorder="1" applyAlignment="1">
      <alignment horizontal="right" vertical="center" wrapText="1"/>
    </xf>
    <xf numFmtId="2" fontId="2" fillId="2" borderId="4" xfId="1" applyNumberFormat="1" applyFont="1" applyFill="1" applyBorder="1" applyAlignment="1">
      <alignment horizontal="right" vertical="center" wrapText="1"/>
    </xf>
    <xf numFmtId="2" fontId="2" fillId="2" borderId="15" xfId="1" applyNumberFormat="1" applyFont="1" applyFill="1" applyBorder="1" applyAlignment="1">
      <alignment horizontal="right" vertical="center" wrapText="1"/>
    </xf>
    <xf numFmtId="2" fontId="2" fillId="2" borderId="3" xfId="1" applyNumberFormat="1" applyFont="1" applyFill="1" applyBorder="1" applyAlignment="1">
      <alignment horizontal="right" vertical="center" wrapText="1"/>
    </xf>
    <xf numFmtId="2" fontId="14" fillId="2" borderId="8" xfId="1" applyNumberFormat="1" applyFont="1" applyFill="1" applyBorder="1" applyAlignment="1">
      <alignment horizontal="right" vertical="center"/>
    </xf>
    <xf numFmtId="2" fontId="14" fillId="2" borderId="14" xfId="1" applyNumberFormat="1" applyFont="1" applyFill="1" applyBorder="1" applyAlignment="1">
      <alignment horizontal="right" vertical="center" wrapText="1"/>
    </xf>
    <xf numFmtId="2" fontId="14" fillId="2" borderId="4" xfId="1" applyNumberFormat="1" applyFont="1" applyFill="1" applyBorder="1" applyAlignment="1">
      <alignment horizontal="right" vertical="center" wrapText="1"/>
    </xf>
    <xf numFmtId="2" fontId="2" fillId="0" borderId="8" xfId="1" applyNumberFormat="1" applyFont="1" applyBorder="1" applyAlignment="1" applyProtection="1">
      <alignment horizontal="right" vertical="center" wrapText="1"/>
    </xf>
    <xf numFmtId="2" fontId="2" fillId="0" borderId="4" xfId="1" applyNumberFormat="1" applyFont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>
      <alignment horizontal="right" vertical="center" wrapText="1"/>
    </xf>
    <xf numFmtId="2" fontId="2" fillId="0" borderId="2" xfId="1" applyNumberFormat="1" applyFont="1" applyBorder="1" applyAlignment="1">
      <alignment horizontal="right" vertical="center" wrapText="1"/>
    </xf>
    <xf numFmtId="2" fontId="14" fillId="2" borderId="7" xfId="1" applyNumberFormat="1" applyFont="1" applyFill="1" applyBorder="1" applyAlignment="1">
      <alignment horizontal="right" vertical="center" wrapText="1"/>
    </xf>
    <xf numFmtId="2" fontId="2" fillId="2" borderId="10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6" fillId="0" borderId="1" xfId="2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0" fontId="11" fillId="0" borderId="0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4" fontId="2" fillId="0" borderId="0" xfId="1" applyNumberFormat="1" applyFont="1" applyAlignment="1">
      <alignment horizontal="center"/>
    </xf>
    <xf numFmtId="0" fontId="5" fillId="0" borderId="0" xfId="1" applyFont="1" applyAlignment="1"/>
    <xf numFmtId="0" fontId="26" fillId="0" borderId="1" xfId="0" applyFont="1" applyBorder="1" applyAlignment="1"/>
    <xf numFmtId="0" fontId="5" fillId="0" borderId="5" xfId="1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0" xfId="1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/>
    </xf>
    <xf numFmtId="49" fontId="16" fillId="0" borderId="9" xfId="1" applyNumberFormat="1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3" xfId="1" applyFont="1" applyBorder="1" applyAlignment="1" applyProtection="1">
      <alignment horizontal="center" vertical="center"/>
    </xf>
    <xf numFmtId="0" fontId="17" fillId="0" borderId="7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16" fillId="0" borderId="3" xfId="1" applyNumberFormat="1" applyFont="1" applyBorder="1" applyAlignment="1" applyProtection="1">
      <alignment horizontal="center" vertical="center" wrapText="1"/>
    </xf>
    <xf numFmtId="0" fontId="17" fillId="0" borderId="7" xfId="0" applyFont="1" applyBorder="1" applyAlignment="1">
      <alignment horizontal="center" wrapText="1"/>
    </xf>
    <xf numFmtId="164" fontId="16" fillId="0" borderId="10" xfId="1" applyNumberFormat="1" applyFont="1" applyBorder="1" applyAlignment="1" applyProtection="1">
      <alignment horizontal="center" vertical="center" wrapText="1"/>
    </xf>
    <xf numFmtId="0" fontId="17" fillId="0" borderId="12" xfId="0" applyFont="1" applyBorder="1" applyAlignment="1">
      <alignment wrapText="1"/>
    </xf>
    <xf numFmtId="49" fontId="3" fillId="0" borderId="5" xfId="1" applyNumberFormat="1" applyFont="1" applyBorder="1" applyAlignment="1" applyProtection="1">
      <alignment horizontal="center" vertical="center"/>
    </xf>
    <xf numFmtId="49" fontId="3" fillId="0" borderId="13" xfId="1" applyNumberFormat="1" applyFont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center" vertical="center"/>
    </xf>
    <xf numFmtId="0" fontId="5" fillId="0" borderId="5" xfId="1" applyFont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24" fillId="0" borderId="0" xfId="1" applyFont="1" applyBorder="1" applyAlignment="1">
      <alignment horizontal="center" vertical="top"/>
    </xf>
    <xf numFmtId="0" fontId="5" fillId="0" borderId="13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49" fontId="16" fillId="0" borderId="15" xfId="1" applyNumberFormat="1" applyFont="1" applyBorder="1" applyAlignment="1" applyProtection="1">
      <alignment horizontal="left" vertical="center" wrapText="1"/>
    </xf>
    <xf numFmtId="49" fontId="16" fillId="0" borderId="6" xfId="1" applyNumberFormat="1" applyFont="1" applyBorder="1" applyAlignment="1" applyProtection="1">
      <alignment horizontal="left" vertical="center" wrapText="1"/>
    </xf>
    <xf numFmtId="49" fontId="16" fillId="0" borderId="10" xfId="1" applyNumberFormat="1" applyFont="1" applyBorder="1" applyAlignment="1" applyProtection="1">
      <alignment horizontal="left" vertical="center" wrapText="1"/>
    </xf>
    <xf numFmtId="49" fontId="16" fillId="0" borderId="11" xfId="1" applyNumberFormat="1" applyFont="1" applyBorder="1" applyAlignment="1" applyProtection="1">
      <alignment horizontal="left" vertical="center" wrapText="1"/>
    </xf>
    <xf numFmtId="49" fontId="16" fillId="0" borderId="1" xfId="1" applyNumberFormat="1" applyFont="1" applyBorder="1" applyAlignment="1" applyProtection="1">
      <alignment horizontal="left" vertical="center" wrapText="1"/>
    </xf>
    <xf numFmtId="49" fontId="16" fillId="0" borderId="12" xfId="1" applyNumberFormat="1" applyFont="1" applyBorder="1" applyAlignment="1" applyProtection="1">
      <alignment horizontal="left" vertical="center" wrapText="1"/>
    </xf>
    <xf numFmtId="0" fontId="16" fillId="0" borderId="7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164" fontId="16" fillId="0" borderId="7" xfId="1" applyNumberFormat="1" applyFont="1" applyBorder="1" applyAlignment="1" applyProtection="1">
      <alignment horizontal="center" vertical="center" wrapText="1"/>
    </xf>
    <xf numFmtId="0" fontId="5" fillId="0" borderId="13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/>
    </xf>
    <xf numFmtId="0" fontId="8" fillId="0" borderId="8" xfId="1" applyFont="1" applyFill="1" applyBorder="1" applyAlignment="1">
      <alignment horizontal="center" vertical="top"/>
    </xf>
    <xf numFmtId="0" fontId="28" fillId="0" borderId="1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28"/>
  <sheetViews>
    <sheetView topLeftCell="A29" workbookViewId="0">
      <selection activeCell="R36" sqref="R36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.5546875" style="7" customWidth="1"/>
    <col min="10" max="10" width="11.6640625" style="7" customWidth="1"/>
    <col min="11" max="11" width="12.44140625" style="7" customWidth="1"/>
    <col min="12" max="12" width="10.4414062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2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206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205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9" customHeight="1"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2" customHeight="1">
      <c r="J14" s="257" t="s">
        <v>184</v>
      </c>
      <c r="K14" s="25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175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1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190</v>
      </c>
      <c r="K25" s="260" t="s">
        <v>191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4236500</v>
      </c>
      <c r="J30" s="61">
        <f>SUM(J31+J41+J64+J85+J93+J109+J132+J148+J157)</f>
        <v>4236500</v>
      </c>
      <c r="K30" s="265">
        <f>SUM(K31+K41+K64+K85+K93+K109+K132+K148+K157)</f>
        <v>4039315.98</v>
      </c>
      <c r="L30" s="273">
        <f>SUM(L31+L41+L64+L85+L93+L109+L132+L148+L157)</f>
        <v>4039315.98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3645600</v>
      </c>
      <c r="J31" s="61">
        <f>SUM(J32+J37)</f>
        <v>3645600</v>
      </c>
      <c r="K31" s="281">
        <f>SUM(K32+K37)</f>
        <v>3593200</v>
      </c>
      <c r="L31" s="282">
        <f>SUM(L32+L37)</f>
        <v>3593200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2783300</v>
      </c>
      <c r="J32" s="79">
        <f t="shared" ref="J32:L33" si="0">SUM(J33)</f>
        <v>2783300</v>
      </c>
      <c r="K32" s="268">
        <f t="shared" si="0"/>
        <v>2783300</v>
      </c>
      <c r="L32" s="269">
        <f t="shared" si="0"/>
        <v>2783300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2783300</v>
      </c>
      <c r="J33" s="79">
        <f t="shared" si="0"/>
        <v>2783300</v>
      </c>
      <c r="K33" s="268">
        <f t="shared" si="0"/>
        <v>2783300</v>
      </c>
      <c r="L33" s="269">
        <f t="shared" si="0"/>
        <v>2783300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2783300</v>
      </c>
      <c r="J34" s="79">
        <f>SUM(J35:J36)</f>
        <v>2783300</v>
      </c>
      <c r="K34" s="268">
        <f>SUM(K35:K36)</f>
        <v>2783300</v>
      </c>
      <c r="L34" s="269">
        <f>SUM(L35:L36)</f>
        <v>2783300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2783300</v>
      </c>
      <c r="J35" s="83">
        <v>2783300</v>
      </c>
      <c r="K35" s="272">
        <v>2783300</v>
      </c>
      <c r="L35" s="272">
        <v>2783300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268">
        <f>I38</f>
        <v>862300</v>
      </c>
      <c r="J37" s="269">
        <f t="shared" ref="J37:L38" si="1">J38</f>
        <v>862300</v>
      </c>
      <c r="K37" s="268">
        <f t="shared" si="1"/>
        <v>809900</v>
      </c>
      <c r="L37" s="269">
        <f t="shared" si="1"/>
        <v>809900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268">
        <f>I39</f>
        <v>862300</v>
      </c>
      <c r="J38" s="269">
        <f t="shared" si="1"/>
        <v>862300</v>
      </c>
      <c r="K38" s="269">
        <f t="shared" si="1"/>
        <v>809900</v>
      </c>
      <c r="L38" s="269">
        <f t="shared" si="1"/>
        <v>809900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269">
        <f>I40</f>
        <v>862300</v>
      </c>
      <c r="J39" s="269">
        <f>J40</f>
        <v>862300</v>
      </c>
      <c r="K39" s="269">
        <f>K40</f>
        <v>809900</v>
      </c>
      <c r="L39" s="269">
        <f>L40</f>
        <v>809900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283">
        <v>862300</v>
      </c>
      <c r="J40" s="283">
        <v>862300</v>
      </c>
      <c r="K40" s="272">
        <v>809900</v>
      </c>
      <c r="L40" s="272">
        <v>809900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276">
        <f t="shared" ref="I41:L43" si="2">I42</f>
        <v>587400</v>
      </c>
      <c r="J41" s="287">
        <f t="shared" si="2"/>
        <v>587400</v>
      </c>
      <c r="K41" s="276">
        <f t="shared" si="2"/>
        <v>445115.98</v>
      </c>
      <c r="L41" s="276">
        <f t="shared" si="2"/>
        <v>445115.98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269">
        <f t="shared" si="2"/>
        <v>587400</v>
      </c>
      <c r="J42" s="268">
        <f t="shared" si="2"/>
        <v>587400</v>
      </c>
      <c r="K42" s="269">
        <f t="shared" si="2"/>
        <v>445115.98</v>
      </c>
      <c r="L42" s="268">
        <f t="shared" si="2"/>
        <v>445115.98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269">
        <f t="shared" si="2"/>
        <v>587400</v>
      </c>
      <c r="J43" s="268">
        <f t="shared" si="2"/>
        <v>587400</v>
      </c>
      <c r="K43" s="277">
        <f t="shared" si="2"/>
        <v>445115.98</v>
      </c>
      <c r="L43" s="277">
        <f t="shared" si="2"/>
        <v>445115.98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288">
        <f>SUM(I45:I63)-I54</f>
        <v>587400</v>
      </c>
      <c r="J44" s="278">
        <f>SUM(J45:J63)-J54</f>
        <v>587400</v>
      </c>
      <c r="K44" s="278">
        <f>SUM(K45:K63)-K54</f>
        <v>445115.98</v>
      </c>
      <c r="L44" s="279">
        <f>SUM(L45:L63)-L54</f>
        <v>445115.98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272">
        <v>1300</v>
      </c>
      <c r="J46" s="272">
        <v>1300</v>
      </c>
      <c r="K46" s="272">
        <v>1075.24</v>
      </c>
      <c r="L46" s="272">
        <v>1075.24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272">
        <v>56000</v>
      </c>
      <c r="J47" s="272">
        <v>56000</v>
      </c>
      <c r="K47" s="272">
        <v>38374.559999999998</v>
      </c>
      <c r="L47" s="272">
        <v>38374.559999999998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272">
        <v>49100</v>
      </c>
      <c r="J48" s="272">
        <v>49100</v>
      </c>
      <c r="K48" s="272">
        <v>47605.67</v>
      </c>
      <c r="L48" s="272">
        <v>47605.67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272"/>
      <c r="J49" s="272"/>
      <c r="K49" s="272"/>
      <c r="L49" s="27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272">
        <v>1000</v>
      </c>
      <c r="J50" s="272">
        <v>1000</v>
      </c>
      <c r="K50" s="272"/>
      <c r="L50" s="27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272"/>
      <c r="J51" s="272"/>
      <c r="K51" s="272"/>
      <c r="L51" s="27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272">
        <v>75500</v>
      </c>
      <c r="J52" s="272">
        <v>75500</v>
      </c>
      <c r="K52" s="272">
        <v>56075.71</v>
      </c>
      <c r="L52" s="272">
        <v>56075.71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283">
        <v>1500</v>
      </c>
      <c r="J53" s="272">
        <v>1500</v>
      </c>
      <c r="K53" s="272">
        <v>540.95000000000005</v>
      </c>
      <c r="L53" s="272">
        <v>540.95000000000005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283">
        <v>5400</v>
      </c>
      <c r="J56" s="272">
        <v>5400</v>
      </c>
      <c r="K56" s="272">
        <v>4372.84</v>
      </c>
      <c r="L56" s="272">
        <v>4372.84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283">
        <v>5400</v>
      </c>
      <c r="J57" s="272">
        <v>5400</v>
      </c>
      <c r="K57" s="272">
        <v>5260.19</v>
      </c>
      <c r="L57" s="272">
        <v>5260.19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283">
        <v>2000</v>
      </c>
      <c r="J58" s="272">
        <v>2000</v>
      </c>
      <c r="K58" s="272">
        <v>1519</v>
      </c>
      <c r="L58" s="272">
        <v>1519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>
        <v>185000</v>
      </c>
      <c r="J62" s="85">
        <v>185000</v>
      </c>
      <c r="K62" s="272">
        <v>106238.92</v>
      </c>
      <c r="L62" s="272">
        <v>106238.92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205200</v>
      </c>
      <c r="J63" s="85">
        <v>205200</v>
      </c>
      <c r="K63" s="272">
        <v>184052.9</v>
      </c>
      <c r="L63" s="272">
        <v>184052.9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7.399999999999999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60000000000000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7.399999999999999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6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3500</v>
      </c>
      <c r="J132" s="129">
        <f>SUM(J133+J138+J143)</f>
        <v>3500</v>
      </c>
      <c r="K132" s="80">
        <f>SUM(K133+K138+K143)</f>
        <v>1000</v>
      </c>
      <c r="L132" s="79">
        <f>SUM(L133+L138+L143)</f>
        <v>1000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3500</v>
      </c>
      <c r="J143" s="129">
        <f t="shared" ref="J143:L144" si="15">J144</f>
        <v>3500</v>
      </c>
      <c r="K143" s="80">
        <f t="shared" si="15"/>
        <v>1000</v>
      </c>
      <c r="L143" s="79">
        <f t="shared" si="15"/>
        <v>1000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3500</v>
      </c>
      <c r="J144" s="98">
        <f t="shared" si="15"/>
        <v>3500</v>
      </c>
      <c r="K144" s="99">
        <f t="shared" si="15"/>
        <v>1000</v>
      </c>
      <c r="L144" s="97">
        <f t="shared" si="15"/>
        <v>1000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3500</v>
      </c>
      <c r="J145" s="129">
        <f>SUM(J146:J147)</f>
        <v>3500</v>
      </c>
      <c r="K145" s="80">
        <f>SUM(K146:K147)</f>
        <v>1000</v>
      </c>
      <c r="L145" s="79">
        <f>SUM(L146:L147)</f>
        <v>1000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>
        <v>3500</v>
      </c>
      <c r="J146" s="178">
        <v>3500</v>
      </c>
      <c r="K146" s="178">
        <v>1000</v>
      </c>
      <c r="L146" s="178">
        <v>1000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40.799999999999997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6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6.2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6.8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8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6.2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4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6.2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4236500</v>
      </c>
      <c r="J344" s="224">
        <f>SUM(J30+J174)</f>
        <v>4236500</v>
      </c>
      <c r="K344" s="274">
        <f>SUM(K30+K174)</f>
        <v>4039315.98</v>
      </c>
      <c r="L344" s="275">
        <f>SUM(L30+L174)</f>
        <v>4039315.98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4" customHeight="1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0"/>
      <c r="C351" s="20"/>
      <c r="D351" s="331" t="s">
        <v>173</v>
      </c>
      <c r="E351" s="332"/>
      <c r="F351" s="332"/>
      <c r="G351" s="332"/>
      <c r="H351" s="240"/>
      <c r="I351" s="235" t="s">
        <v>171</v>
      </c>
      <c r="J351" s="20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6 I35:J35" name="Islaidos 2.1"/>
    <protectedRange sqref="J36:L36 I45:I52 K35:L35 I40:L40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1:L22" name="Range66"/>
    <protectedRange sqref="J55:L55 J45:L53 I56:L63" name="Range57"/>
    <protectedRange sqref="H26 A19:F22 H19:J22 G19:G20 G22" name="Range73"/>
    <protectedRange sqref="I223:L225" name="Range55"/>
    <protectedRange sqref="I25:L25" name="Range68_1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28"/>
  <sheetViews>
    <sheetView topLeftCell="A25" workbookViewId="0">
      <selection activeCell="U348" sqref="U348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.88671875" style="7" customWidth="1"/>
    <col min="10" max="10" width="11.6640625" style="7" customWidth="1"/>
    <col min="11" max="11" width="12.44140625" style="7" customWidth="1"/>
    <col min="12" max="12" width="10.664062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1.4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205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0.199999999999999" customHeight="1">
      <c r="J12" s="257" t="s">
        <v>183</v>
      </c>
      <c r="K12" s="25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2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1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185</v>
      </c>
      <c r="K25" s="260" t="s">
        <v>191</v>
      </c>
      <c r="L25" s="260" t="s">
        <v>193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3450300</v>
      </c>
      <c r="J30" s="61">
        <f>SUM(J31+J41+J64+J85+J93+J109+J132+J148+J157)</f>
        <v>3450300</v>
      </c>
      <c r="K30" s="265">
        <f>SUM(K31+K41+K64+K85+K93+K109+K132+K148+K157)</f>
        <v>3397799.44</v>
      </c>
      <c r="L30" s="273">
        <f>SUM(L31+L41+L64+L85+L93+L109+L132+L148+L157)</f>
        <v>3397799.44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3423000</v>
      </c>
      <c r="J31" s="61">
        <f>SUM(J32+J37)</f>
        <v>3423000</v>
      </c>
      <c r="K31" s="281">
        <f>SUM(K32+K37)</f>
        <v>3374000</v>
      </c>
      <c r="L31" s="282">
        <f>SUM(L32+L37)</f>
        <v>3374000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2613400</v>
      </c>
      <c r="J32" s="79">
        <f t="shared" ref="J32:L33" si="0">SUM(J33)</f>
        <v>2613400</v>
      </c>
      <c r="K32" s="268">
        <f t="shared" si="0"/>
        <v>2613400</v>
      </c>
      <c r="L32" s="269">
        <f t="shared" si="0"/>
        <v>2613400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2613400</v>
      </c>
      <c r="J33" s="79">
        <f t="shared" si="0"/>
        <v>2613400</v>
      </c>
      <c r="K33" s="268">
        <f t="shared" si="0"/>
        <v>2613400</v>
      </c>
      <c r="L33" s="269">
        <f t="shared" si="0"/>
        <v>2613400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2613400</v>
      </c>
      <c r="J34" s="79">
        <f>SUM(J35:J36)</f>
        <v>2613400</v>
      </c>
      <c r="K34" s="268">
        <f>SUM(K35:K36)</f>
        <v>2613400</v>
      </c>
      <c r="L34" s="269">
        <f>SUM(L35:L36)</f>
        <v>2613400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2613400</v>
      </c>
      <c r="J35" s="83">
        <v>2613400</v>
      </c>
      <c r="K35" s="272">
        <v>2613400</v>
      </c>
      <c r="L35" s="272">
        <v>2613400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809600</v>
      </c>
      <c r="J37" s="79">
        <f t="shared" ref="J37:L38" si="1">J38</f>
        <v>809600</v>
      </c>
      <c r="K37" s="268">
        <f t="shared" si="1"/>
        <v>760600</v>
      </c>
      <c r="L37" s="269">
        <f t="shared" si="1"/>
        <v>760600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809600</v>
      </c>
      <c r="J38" s="79">
        <f t="shared" si="1"/>
        <v>809600</v>
      </c>
      <c r="K38" s="269">
        <f t="shared" si="1"/>
        <v>760600</v>
      </c>
      <c r="L38" s="269">
        <f t="shared" si="1"/>
        <v>760600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809600</v>
      </c>
      <c r="J39" s="79">
        <f>J40</f>
        <v>809600</v>
      </c>
      <c r="K39" s="269">
        <f>K40</f>
        <v>760600</v>
      </c>
      <c r="L39" s="269">
        <f>L40</f>
        <v>760600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>
        <v>809600</v>
      </c>
      <c r="J40" s="85">
        <v>809600</v>
      </c>
      <c r="K40" s="272">
        <v>760600</v>
      </c>
      <c r="L40" s="272">
        <v>760600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22300</v>
      </c>
      <c r="J41" s="89">
        <f t="shared" si="2"/>
        <v>22300</v>
      </c>
      <c r="K41" s="276">
        <f t="shared" si="2"/>
        <v>19299.439999999999</v>
      </c>
      <c r="L41" s="276">
        <f t="shared" si="2"/>
        <v>19299.439999999999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22300</v>
      </c>
      <c r="J42" s="80">
        <f t="shared" si="2"/>
        <v>22300</v>
      </c>
      <c r="K42" s="269">
        <f t="shared" si="2"/>
        <v>19299.439999999999</v>
      </c>
      <c r="L42" s="268">
        <f t="shared" si="2"/>
        <v>19299.439999999999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22300</v>
      </c>
      <c r="J43" s="80">
        <f t="shared" si="2"/>
        <v>22300</v>
      </c>
      <c r="K43" s="277">
        <f t="shared" si="2"/>
        <v>19299.439999999999</v>
      </c>
      <c r="L43" s="277">
        <f t="shared" si="2"/>
        <v>19299.439999999999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22300</v>
      </c>
      <c r="J44" s="98">
        <f>SUM(J45:J63)-J54</f>
        <v>22300</v>
      </c>
      <c r="K44" s="278">
        <f>SUM(K45:K63)-K54</f>
        <v>19299.439999999999</v>
      </c>
      <c r="L44" s="279">
        <f>SUM(L45:L63)-L54</f>
        <v>19299.439999999999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>
        <v>6500</v>
      </c>
      <c r="J52" s="84">
        <v>6500</v>
      </c>
      <c r="K52" s="272">
        <v>6367.44</v>
      </c>
      <c r="L52" s="272">
        <v>6367.44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283">
        <v>300</v>
      </c>
      <c r="J58" s="272">
        <v>300</v>
      </c>
      <c r="K58" s="272">
        <v>252</v>
      </c>
      <c r="L58" s="272">
        <v>252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283">
        <v>15500</v>
      </c>
      <c r="J63" s="272">
        <v>15500</v>
      </c>
      <c r="K63" s="272">
        <v>12680</v>
      </c>
      <c r="L63" s="272">
        <v>12680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7.25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8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8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6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5000</v>
      </c>
      <c r="J132" s="129">
        <f>SUM(J133+J138+J143)</f>
        <v>5000</v>
      </c>
      <c r="K132" s="80">
        <f>SUM(K133+K138+K143)</f>
        <v>4500</v>
      </c>
      <c r="L132" s="79">
        <f>SUM(L133+L138+L143)</f>
        <v>4500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5000</v>
      </c>
      <c r="J143" s="129">
        <f t="shared" ref="J143:L144" si="15">J144</f>
        <v>5000</v>
      </c>
      <c r="K143" s="80">
        <f t="shared" si="15"/>
        <v>4500</v>
      </c>
      <c r="L143" s="79">
        <f t="shared" si="15"/>
        <v>4500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5000</v>
      </c>
      <c r="J144" s="98">
        <f t="shared" si="15"/>
        <v>5000</v>
      </c>
      <c r="K144" s="99">
        <f t="shared" si="15"/>
        <v>4500</v>
      </c>
      <c r="L144" s="97">
        <f t="shared" si="15"/>
        <v>4500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5000</v>
      </c>
      <c r="J145" s="129">
        <f>SUM(J146:J147)</f>
        <v>5000</v>
      </c>
      <c r="K145" s="80">
        <f>SUM(K146:K147)</f>
        <v>4500</v>
      </c>
      <c r="L145" s="79">
        <f>SUM(L146:L147)</f>
        <v>4500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>
        <v>5000</v>
      </c>
      <c r="J146" s="178">
        <v>5000</v>
      </c>
      <c r="K146" s="178">
        <v>4500</v>
      </c>
      <c r="L146" s="178">
        <v>4500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7.399999999999999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8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2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6.8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8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6.2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3450300</v>
      </c>
      <c r="J344" s="224">
        <f>SUM(J30+J174)</f>
        <v>3450300</v>
      </c>
      <c r="K344" s="274">
        <f>SUM(K30+K174)</f>
        <v>3397799.44</v>
      </c>
      <c r="L344" s="275">
        <f>SUM(L30+L174)</f>
        <v>3397799.44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 J35" name="Islaidos 2.1"/>
    <protectedRange sqref="J36:L36 I45:I52 K35:L35 I40:L40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J55:L55 I56:L63 J45:L5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I25:L25" name="Range68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28"/>
  <sheetViews>
    <sheetView topLeftCell="A2" workbookViewId="0">
      <selection activeCell="S17" sqref="S17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.5546875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1.4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209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0.8" customHeight="1">
      <c r="K12" s="257" t="s">
        <v>182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2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175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1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192</v>
      </c>
      <c r="K25" s="260" t="s">
        <v>191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273">
        <f>SUM(I31+I41+I64+I85+I93+I109+I132+I148+I157)</f>
        <v>127000</v>
      </c>
      <c r="J30" s="273">
        <f>SUM(J31+J41+J64+J85+J93+J109+J132+J148+J157)</f>
        <v>127000</v>
      </c>
      <c r="K30" s="265">
        <f>SUM(K31+K41+K64+K85+K93+K109+K132+K148+K157)</f>
        <v>126980</v>
      </c>
      <c r="L30" s="273">
        <f>SUM(L31+L41+L64+L85+L93+L109+L132+L148+L157)</f>
        <v>126980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0</v>
      </c>
      <c r="J41" s="89">
        <f t="shared" si="2"/>
        <v>0</v>
      </c>
      <c r="K41" s="88">
        <f t="shared" si="2"/>
        <v>0</v>
      </c>
      <c r="L41" s="88">
        <f t="shared" si="2"/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0</v>
      </c>
      <c r="J43" s="80">
        <f t="shared" si="2"/>
        <v>0</v>
      </c>
      <c r="K43" s="90">
        <f t="shared" si="2"/>
        <v>0</v>
      </c>
      <c r="L43" s="90">
        <f t="shared" si="2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0</v>
      </c>
      <c r="J44" s="98">
        <f>SUM(J45:J63)-J54</f>
        <v>0</v>
      </c>
      <c r="K44" s="98">
        <f>SUM(K45:K63)-K54</f>
        <v>0</v>
      </c>
      <c r="L44" s="99">
        <f>SUM(L45:L63)-L54</f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84"/>
      <c r="L63" s="8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8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60000000000000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2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127000</v>
      </c>
      <c r="J132" s="129">
        <f>SUM(J133+J138+J143)</f>
        <v>127000</v>
      </c>
      <c r="K132" s="80">
        <f>SUM(K133+K138+K143)</f>
        <v>126980</v>
      </c>
      <c r="L132" s="79">
        <f>SUM(L133+L138+L143)</f>
        <v>126980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127000</v>
      </c>
      <c r="J138" s="135">
        <f t="shared" si="14"/>
        <v>127000</v>
      </c>
      <c r="K138" s="136">
        <f t="shared" si="14"/>
        <v>126980</v>
      </c>
      <c r="L138" s="90">
        <f t="shared" si="14"/>
        <v>126980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127000</v>
      </c>
      <c r="J139" s="129">
        <f t="shared" si="14"/>
        <v>127000</v>
      </c>
      <c r="K139" s="80">
        <f t="shared" si="14"/>
        <v>126980</v>
      </c>
      <c r="L139" s="79">
        <f t="shared" si="14"/>
        <v>126980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127000</v>
      </c>
      <c r="J140" s="129">
        <f>SUM(J141:J142)</f>
        <v>127000</v>
      </c>
      <c r="K140" s="80">
        <f>SUM(K141:K142)</f>
        <v>126980</v>
      </c>
      <c r="L140" s="79">
        <f>SUM(L141:L142)</f>
        <v>126980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286">
        <v>127000</v>
      </c>
      <c r="J141" s="286">
        <v>127000</v>
      </c>
      <c r="K141" s="272">
        <v>126980</v>
      </c>
      <c r="L141" s="272">
        <v>126980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9.2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7.399999999999999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8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8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6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2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6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4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4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127000</v>
      </c>
      <c r="J344" s="224">
        <f>SUM(J30+J174)</f>
        <v>127000</v>
      </c>
      <c r="K344" s="274">
        <f>SUM(K30+K174)</f>
        <v>126980</v>
      </c>
      <c r="L344" s="275">
        <f>SUM(L30+L174)</f>
        <v>126980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I25:L25" name="Range68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T828"/>
  <sheetViews>
    <sheetView topLeftCell="A333" workbookViewId="0">
      <selection activeCell="T348" sqref="T348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" style="7" customWidth="1"/>
    <col min="10" max="10" width="11.6640625" style="7" customWidth="1"/>
    <col min="11" max="11" width="12.44140625" style="7" customWidth="1"/>
    <col min="12" max="12" width="10.77734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2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205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1.4" customHeight="1">
      <c r="J12" s="257" t="s">
        <v>202</v>
      </c>
      <c r="K12" s="25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3.2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8.4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180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20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190</v>
      </c>
      <c r="K25" s="260" t="s">
        <v>191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287800</v>
      </c>
      <c r="J30" s="61">
        <f>SUM(J31+J41+J64+J85+J93+J109+J132+J148+J157)</f>
        <v>287800</v>
      </c>
      <c r="K30" s="265">
        <f>SUM(K31+K41+K64+K85+K93+K109+K132+K148+K157)</f>
        <v>283251.91000000003</v>
      </c>
      <c r="L30" s="273">
        <f>SUM(L31+L41+L64+L85+L93+L109+L132+L148+L157)</f>
        <v>283251.91000000003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287800</v>
      </c>
      <c r="J41" s="89">
        <f t="shared" si="2"/>
        <v>287800</v>
      </c>
      <c r="K41" s="276">
        <f t="shared" si="2"/>
        <v>283251.91000000003</v>
      </c>
      <c r="L41" s="276">
        <f t="shared" si="2"/>
        <v>283251.91000000003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287800</v>
      </c>
      <c r="J42" s="80">
        <f t="shared" si="2"/>
        <v>287800</v>
      </c>
      <c r="K42" s="269">
        <f t="shared" si="2"/>
        <v>283251.91000000003</v>
      </c>
      <c r="L42" s="268">
        <f t="shared" si="2"/>
        <v>283251.91000000003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287800</v>
      </c>
      <c r="J43" s="80">
        <f t="shared" si="2"/>
        <v>287800</v>
      </c>
      <c r="K43" s="277">
        <f t="shared" si="2"/>
        <v>283251.91000000003</v>
      </c>
      <c r="L43" s="277">
        <f t="shared" si="2"/>
        <v>283251.91000000003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287800</v>
      </c>
      <c r="J44" s="98">
        <f>SUM(J45:J63)-J54</f>
        <v>287800</v>
      </c>
      <c r="K44" s="278">
        <f>SUM(K45:K63)-K54</f>
        <v>283251.91000000003</v>
      </c>
      <c r="L44" s="279">
        <f>SUM(L45:L63)-L54</f>
        <v>283251.91000000003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>
        <v>7200</v>
      </c>
      <c r="J46" s="84">
        <v>7200</v>
      </c>
      <c r="K46" s="272">
        <v>5061.72</v>
      </c>
      <c r="L46" s="272">
        <v>5061.72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>
        <v>12000</v>
      </c>
      <c r="J47" s="84">
        <v>12000</v>
      </c>
      <c r="K47" s="272">
        <v>10577.77</v>
      </c>
      <c r="L47" s="272">
        <v>10577.77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272"/>
      <c r="L48" s="27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272"/>
      <c r="L49" s="27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272"/>
      <c r="L50" s="27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272"/>
      <c r="L51" s="27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>
        <v>43200</v>
      </c>
      <c r="J52" s="84">
        <v>43200</v>
      </c>
      <c r="K52" s="272">
        <v>43018.45</v>
      </c>
      <c r="L52" s="272">
        <v>43018.45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272"/>
      <c r="L53" s="27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>
        <v>7000</v>
      </c>
      <c r="J57" s="85">
        <v>7000</v>
      </c>
      <c r="K57" s="272">
        <v>6392.51</v>
      </c>
      <c r="L57" s="272">
        <v>6392.51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5"/>
      <c r="K58" s="272"/>
      <c r="L58" s="27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5"/>
      <c r="K59" s="272"/>
      <c r="L59" s="27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5"/>
      <c r="K60" s="272"/>
      <c r="L60" s="27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5"/>
      <c r="K61" s="272"/>
      <c r="L61" s="27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>
        <v>25700</v>
      </c>
      <c r="J62" s="85">
        <v>25700</v>
      </c>
      <c r="K62" s="272">
        <v>25511.59</v>
      </c>
      <c r="L62" s="272">
        <v>25511.59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192700</v>
      </c>
      <c r="J63" s="85">
        <v>192700</v>
      </c>
      <c r="K63" s="272">
        <v>192689.87</v>
      </c>
      <c r="L63" s="272">
        <v>192689.87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0.6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60000000000000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8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5.4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312200</v>
      </c>
      <c r="J174" s="198">
        <f>SUM(J175+J226+J286)</f>
        <v>312200</v>
      </c>
      <c r="K174" s="265">
        <f>SUM(K175+K226+K286)</f>
        <v>310054.08</v>
      </c>
      <c r="L174" s="273">
        <f>SUM(L175+L226+L286)</f>
        <v>310054.08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312200</v>
      </c>
      <c r="J175" s="126">
        <f>SUM(J176+J197+J205+J216+J220)</f>
        <v>312200</v>
      </c>
      <c r="K175" s="267">
        <f>SUM(K176+K197+K205+K216+K220)</f>
        <v>310054.08</v>
      </c>
      <c r="L175" s="267">
        <f>SUM(L176+L197+L205+L216+L220)</f>
        <v>310054.08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182800</v>
      </c>
      <c r="J176" s="129">
        <f>SUM(J177+J180+J185+J189+J194)</f>
        <v>182800</v>
      </c>
      <c r="K176" s="268">
        <f>SUM(K177+K180+K185+K189+K194)</f>
        <v>181285.29</v>
      </c>
      <c r="L176" s="269">
        <f>SUM(L177+L180+L185+L189+L194)</f>
        <v>181285.29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182800</v>
      </c>
      <c r="J185" s="129">
        <f>J186</f>
        <v>182800</v>
      </c>
      <c r="K185" s="268">
        <f>K186</f>
        <v>181285.29</v>
      </c>
      <c r="L185" s="269">
        <f>L186</f>
        <v>181285.29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182800</v>
      </c>
      <c r="J186" s="129">
        <f>SUM(J187:J188)</f>
        <v>182800</v>
      </c>
      <c r="K186" s="268">
        <f>SUM(K187:K188)</f>
        <v>181285.29</v>
      </c>
      <c r="L186" s="269">
        <f>SUM(L187:L188)</f>
        <v>181285.29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283"/>
      <c r="L187" s="28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>
        <v>182800</v>
      </c>
      <c r="J188" s="85">
        <v>182800</v>
      </c>
      <c r="K188" s="283">
        <v>181285.29</v>
      </c>
      <c r="L188" s="283">
        <v>181285.29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129400</v>
      </c>
      <c r="J197" s="135">
        <f t="shared" si="20"/>
        <v>129400</v>
      </c>
      <c r="K197" s="285">
        <f t="shared" si="20"/>
        <v>128768.79</v>
      </c>
      <c r="L197" s="277">
        <f t="shared" si="20"/>
        <v>128768.79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129400</v>
      </c>
      <c r="J198" s="129">
        <f t="shared" si="20"/>
        <v>129400</v>
      </c>
      <c r="K198" s="268">
        <f t="shared" si="20"/>
        <v>128768.79</v>
      </c>
      <c r="L198" s="269">
        <f t="shared" si="20"/>
        <v>128768.79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129400</v>
      </c>
      <c r="J199" s="127">
        <f>SUM(J200:J204)</f>
        <v>129400</v>
      </c>
      <c r="K199" s="266">
        <f>SUM(K200:K204)</f>
        <v>128768.79</v>
      </c>
      <c r="L199" s="267">
        <f>SUM(L200:L204)</f>
        <v>128768.79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>
        <v>129400</v>
      </c>
      <c r="J201" s="85">
        <v>129400</v>
      </c>
      <c r="K201" s="283">
        <v>128768.79</v>
      </c>
      <c r="L201" s="283">
        <v>128768.79</v>
      </c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8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8.600000000000001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7.399999999999999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6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6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4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6.2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600000</v>
      </c>
      <c r="J344" s="224">
        <f>SUM(J30+J174)</f>
        <v>600000</v>
      </c>
      <c r="K344" s="274">
        <f>SUM(K30+K174)</f>
        <v>593305.99</v>
      </c>
      <c r="L344" s="275">
        <f>SUM(L30+L174)</f>
        <v>593305.99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7 J219:K219 I182:K184 I212:K215 I305 I179:L179 J167:L167 I329:L329 I209:K209 I191:K193 I291:L293 I230:K233 I296:L297 I333:L334 I319:L321 I324:L325 I308 I165:I166 J165:L165 I196:L196 I274:L275 L183 L192 L213:L215 I220:L225 L231 I236:L237 I244:L245 I260:L263 I266:L267 I241:K241 I240:L240 I256:L256 I301:L301 I285:L285 I315:L315 I170:L170 I200:K204 L201:L203 I188:L188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1 I52:J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J55:L55 J53:L53 K52:L52 J45:L51 I56:L63" name="Range57"/>
    <protectedRange sqref="H26 A19:F22 H19:J22 G19:G20 G22" name="Range73"/>
    <protectedRange sqref="I223:L225" name="Range55"/>
    <protectedRange sqref="L347" name="Range74_1"/>
    <protectedRange sqref="G6:K6" name="Range62_1"/>
    <protectedRange sqref="I25:L25" name="Range68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AT828"/>
  <sheetViews>
    <sheetView topLeftCell="A25" workbookViewId="0">
      <selection activeCell="S342" sqref="S342"/>
    </sheetView>
  </sheetViews>
  <sheetFormatPr defaultRowHeight="13.2"/>
  <cols>
    <col min="1" max="4" width="2" style="7" customWidth="1"/>
    <col min="5" max="5" width="2.109375" style="7" customWidth="1"/>
    <col min="6" max="6" width="3.5546875" style="248" customWidth="1"/>
    <col min="7" max="7" width="34.33203125" style="7" customWidth="1"/>
    <col min="8" max="8" width="4.6640625" style="7" customWidth="1"/>
    <col min="9" max="9" width="9.5546875" style="7" customWidth="1"/>
    <col min="10" max="10" width="11.6640625" style="7" customWidth="1"/>
    <col min="11" max="11" width="12.44140625" style="7" customWidth="1"/>
    <col min="12" max="12" width="10.4414062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0"/>
      <c r="L1" s="290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244"/>
      <c r="J2" s="290"/>
      <c r="K2" s="290"/>
      <c r="L2" s="290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0"/>
      <c r="K3" s="290"/>
      <c r="L3" s="290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244"/>
      <c r="J4" s="290"/>
      <c r="K4" s="290"/>
      <c r="L4" s="290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244"/>
      <c r="J5" s="290"/>
      <c r="K5" s="290"/>
      <c r="L5" s="290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2.6" customHeight="1">
      <c r="A6" s="1"/>
      <c r="B6" s="1"/>
      <c r="C6" s="1"/>
      <c r="D6" s="1"/>
      <c r="E6" s="1"/>
      <c r="F6" s="2"/>
      <c r="G6" s="292" t="s">
        <v>174</v>
      </c>
      <c r="H6" s="292"/>
      <c r="I6" s="292"/>
      <c r="J6" s="292"/>
      <c r="K6" s="292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2.6" customHeight="1">
      <c r="A7" s="294" t="s">
        <v>2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246"/>
      <c r="B8" s="247"/>
      <c r="C8" s="247"/>
      <c r="D8" s="247"/>
      <c r="E8" s="247"/>
      <c r="F8" s="247"/>
      <c r="G8" s="296" t="s">
        <v>3</v>
      </c>
      <c r="H8" s="296"/>
      <c r="I8" s="296"/>
      <c r="J8" s="296"/>
      <c r="K8" s="296"/>
      <c r="L8" s="247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1.4" customHeight="1">
      <c r="G10" s="298" t="s">
        <v>205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3.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9.6" customHeight="1">
      <c r="J12" s="257" t="s">
        <v>181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4.4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7.8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207</v>
      </c>
      <c r="H15" s="300"/>
      <c r="I15" s="300"/>
      <c r="J15" s="300"/>
      <c r="K15" s="300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2" customHeight="1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43"/>
      <c r="B17" s="244"/>
      <c r="C17" s="244"/>
      <c r="D17" s="244"/>
      <c r="E17" s="302" t="s">
        <v>176</v>
      </c>
      <c r="F17" s="302"/>
      <c r="G17" s="302"/>
      <c r="H17" s="302"/>
      <c r="I17" s="302"/>
      <c r="J17" s="302"/>
      <c r="K17" s="302"/>
      <c r="L17" s="24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2.6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1.4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6"/>
      <c r="E22" s="306"/>
      <c r="F22" s="306"/>
      <c r="G22" s="306"/>
      <c r="H22" s="306"/>
      <c r="I22" s="306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43"/>
      <c r="D23" s="33"/>
      <c r="E23" s="33"/>
      <c r="F23" s="33"/>
      <c r="G23" s="35"/>
      <c r="H23" s="36"/>
      <c r="I23" s="33"/>
      <c r="J23" s="245" t="s">
        <v>12</v>
      </c>
      <c r="K23" s="38"/>
      <c r="L23" s="34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4.4" customHeight="1">
      <c r="A24" s="1"/>
      <c r="B24" s="1"/>
      <c r="C24" s="24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186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2" customHeight="1">
      <c r="A25" s="1"/>
      <c r="B25" s="1"/>
      <c r="C25" s="243"/>
      <c r="D25" s="33"/>
      <c r="E25" s="33"/>
      <c r="F25" s="33"/>
      <c r="G25" s="308" t="s">
        <v>14</v>
      </c>
      <c r="H25" s="308"/>
      <c r="I25" s="260" t="s">
        <v>189</v>
      </c>
      <c r="J25" s="260" t="s">
        <v>187</v>
      </c>
      <c r="K25" s="260" t="s">
        <v>188</v>
      </c>
      <c r="L25" s="260" t="s">
        <v>188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36" t="s">
        <v>16</v>
      </c>
      <c r="B27" s="337"/>
      <c r="C27" s="337"/>
      <c r="D27" s="337"/>
      <c r="E27" s="337"/>
      <c r="F27" s="338"/>
      <c r="G27" s="314" t="s">
        <v>17</v>
      </c>
      <c r="H27" s="343" t="s">
        <v>18</v>
      </c>
      <c r="I27" s="318" t="s">
        <v>19</v>
      </c>
      <c r="J27" s="319"/>
      <c r="K27" s="320" t="s">
        <v>20</v>
      </c>
      <c r="L27" s="320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39"/>
      <c r="B28" s="340"/>
      <c r="C28" s="340"/>
      <c r="D28" s="340"/>
      <c r="E28" s="340"/>
      <c r="F28" s="341"/>
      <c r="G28" s="342"/>
      <c r="H28" s="344"/>
      <c r="I28" s="49" t="s">
        <v>22</v>
      </c>
      <c r="J28" s="50" t="s">
        <v>23</v>
      </c>
      <c r="K28" s="345"/>
      <c r="L28" s="345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1672000</v>
      </c>
      <c r="J30" s="61">
        <f>SUM(J31+J41+J64+J85+J93+J109+J132+J148+J157)</f>
        <v>1672000</v>
      </c>
      <c r="K30" s="265">
        <f>SUM(K31+K41+K64+K85+K93+K109+K132+K148+K157)</f>
        <v>1670103.66</v>
      </c>
      <c r="L30" s="273">
        <f>SUM(L31+L41+L64+L85+L93+L109+L132+L148+L157)</f>
        <v>1670103.66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1672000</v>
      </c>
      <c r="J31" s="61">
        <f>SUM(J32+J37)</f>
        <v>1672000</v>
      </c>
      <c r="K31" s="281">
        <f>SUM(K32+K37)</f>
        <v>1670103.66</v>
      </c>
      <c r="L31" s="282">
        <f>SUM(L32+L37)</f>
        <v>1670103.66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1276400</v>
      </c>
      <c r="J32" s="79">
        <f t="shared" ref="J32:L33" si="0">SUM(J33)</f>
        <v>1276400</v>
      </c>
      <c r="K32" s="268">
        <f t="shared" si="0"/>
        <v>1276400</v>
      </c>
      <c r="L32" s="269">
        <f t="shared" si="0"/>
        <v>1276400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1276400</v>
      </c>
      <c r="J33" s="79">
        <f t="shared" si="0"/>
        <v>1276400</v>
      </c>
      <c r="K33" s="268">
        <f t="shared" si="0"/>
        <v>1276400</v>
      </c>
      <c r="L33" s="269">
        <f t="shared" si="0"/>
        <v>1276400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1276400</v>
      </c>
      <c r="J34" s="79">
        <f>SUM(J35:J36)</f>
        <v>1276400</v>
      </c>
      <c r="K34" s="268">
        <f>SUM(K35:K36)</f>
        <v>1276400</v>
      </c>
      <c r="L34" s="269">
        <f>SUM(L35:L36)</f>
        <v>1276400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1276400</v>
      </c>
      <c r="J35" s="83">
        <v>1276400</v>
      </c>
      <c r="K35" s="83">
        <v>1276400</v>
      </c>
      <c r="L35" s="83">
        <v>1276400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395600</v>
      </c>
      <c r="J37" s="79">
        <f t="shared" ref="J37:L38" si="1">J38</f>
        <v>395600</v>
      </c>
      <c r="K37" s="268">
        <f t="shared" si="1"/>
        <v>393703.66</v>
      </c>
      <c r="L37" s="269">
        <f t="shared" si="1"/>
        <v>393703.66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.2" customHeight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395600</v>
      </c>
      <c r="J38" s="79">
        <f t="shared" si="1"/>
        <v>395600</v>
      </c>
      <c r="K38" s="269">
        <f t="shared" si="1"/>
        <v>393703.66</v>
      </c>
      <c r="L38" s="269">
        <f t="shared" si="1"/>
        <v>393703.66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395600</v>
      </c>
      <c r="J39" s="79">
        <f>J40</f>
        <v>395600</v>
      </c>
      <c r="K39" s="269">
        <f>K40</f>
        <v>393703.66</v>
      </c>
      <c r="L39" s="269">
        <f>L40</f>
        <v>393703.66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6.2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>
        <v>395600</v>
      </c>
      <c r="J40" s="85">
        <v>395600</v>
      </c>
      <c r="K40" s="272">
        <v>393703.66</v>
      </c>
      <c r="L40" s="272">
        <v>393703.66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0</v>
      </c>
      <c r="J41" s="89">
        <f t="shared" si="2"/>
        <v>0</v>
      </c>
      <c r="K41" s="88">
        <f t="shared" si="2"/>
        <v>0</v>
      </c>
      <c r="L41" s="88">
        <f t="shared" si="2"/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0</v>
      </c>
      <c r="J43" s="80">
        <f t="shared" si="2"/>
        <v>0</v>
      </c>
      <c r="K43" s="90">
        <f t="shared" si="2"/>
        <v>0</v>
      </c>
      <c r="L43" s="90">
        <f t="shared" si="2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0</v>
      </c>
      <c r="J44" s="98">
        <f>SUM(J45:J63)-J54</f>
        <v>0</v>
      </c>
      <c r="K44" s="98">
        <f>SUM(K45:K63)-K54</f>
        <v>0</v>
      </c>
      <c r="L44" s="99">
        <f>SUM(L45:L63)-L54</f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8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46"/>
      <c r="C54" s="346"/>
      <c r="D54" s="346"/>
      <c r="E54" s="346"/>
      <c r="F54" s="347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8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8.8" customHeight="1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84"/>
      <c r="L63" s="8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7.25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48"/>
      <c r="C90" s="348"/>
      <c r="D90" s="348"/>
      <c r="E90" s="348"/>
      <c r="F90" s="349"/>
      <c r="G90" s="142">
        <v>2</v>
      </c>
      <c r="H90" s="143">
        <v>3</v>
      </c>
      <c r="I90" s="144">
        <v>4</v>
      </c>
      <c r="J90" s="242">
        <v>5</v>
      </c>
      <c r="K90" s="24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34"/>
      <c r="C131" s="334"/>
      <c r="D131" s="334"/>
      <c r="E131" s="334"/>
      <c r="F131" s="335"/>
      <c r="G131" s="176">
        <v>2</v>
      </c>
      <c r="H131" s="176">
        <v>3</v>
      </c>
      <c r="I131" s="146">
        <v>4</v>
      </c>
      <c r="J131" s="242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46"/>
      <c r="C171" s="346"/>
      <c r="D171" s="346"/>
      <c r="E171" s="346"/>
      <c r="F171" s="347"/>
      <c r="G171" s="241">
        <v>2</v>
      </c>
      <c r="H171" s="241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8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6.8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34"/>
      <c r="C208" s="334"/>
      <c r="D208" s="334"/>
      <c r="E208" s="334"/>
      <c r="F208" s="335"/>
      <c r="G208" s="242">
        <v>2</v>
      </c>
      <c r="H208" s="146">
        <v>3</v>
      </c>
      <c r="I208" s="113">
        <v>4</v>
      </c>
      <c r="J208" s="241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6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2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6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4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4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8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34"/>
      <c r="C247" s="334"/>
      <c r="D247" s="334"/>
      <c r="E247" s="334"/>
      <c r="F247" s="335"/>
      <c r="G247" s="207">
        <v>2</v>
      </c>
      <c r="H247" s="146">
        <v>3</v>
      </c>
      <c r="I247" s="144">
        <v>4</v>
      </c>
      <c r="J247" s="24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34"/>
      <c r="C288" s="334"/>
      <c r="D288" s="334"/>
      <c r="E288" s="334"/>
      <c r="F288" s="335"/>
      <c r="G288" s="242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34"/>
      <c r="C330" s="334"/>
      <c r="D330" s="334"/>
      <c r="E330" s="334"/>
      <c r="F330" s="335"/>
      <c r="G330" s="242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1672000</v>
      </c>
      <c r="J344" s="224">
        <f>SUM(J30+J174)</f>
        <v>1672000</v>
      </c>
      <c r="K344" s="274">
        <f>SUM(K30+K174)</f>
        <v>1670103.66</v>
      </c>
      <c r="L344" s="275">
        <f>SUM(L30+L174)</f>
        <v>1670103.66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L347" name="Range74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T828"/>
  <sheetViews>
    <sheetView tabSelected="1" topLeftCell="A28" workbookViewId="0">
      <selection activeCell="S345" sqref="S345"/>
    </sheetView>
  </sheetViews>
  <sheetFormatPr defaultRowHeight="13.2"/>
  <cols>
    <col min="1" max="4" width="2" style="7" customWidth="1"/>
    <col min="5" max="5" width="2.109375" style="7" customWidth="1"/>
    <col min="6" max="6" width="3.5546875" style="248" customWidth="1"/>
    <col min="7" max="7" width="34.33203125" style="7" customWidth="1"/>
    <col min="8" max="8" width="4.6640625" style="7" customWidth="1"/>
    <col min="9" max="9" width="9.44140625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8.886718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8.886718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8.886718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8.886718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8.886718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8.886718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8.886718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8.886718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8.886718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8.886718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8.886718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8.886718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8.886718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8.886718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8.886718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8.886718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8.886718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8.886718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8.886718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8.886718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8.886718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8.886718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8.886718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8.886718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8.886718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8.886718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8.886718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8.886718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8.886718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8.886718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8.886718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8.886718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8.886718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8.886718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8.886718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8.886718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8.886718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8.886718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8.886718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8.886718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8.886718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8.886718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8.886718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8.886718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8.886718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8.886718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8.886718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8.886718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8.886718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8.886718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8.886718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8.886718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8.886718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8.886718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8.886718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8.886718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8.886718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8.886718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8.886718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8.886718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8.886718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8.886718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8.886718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8.88671875" style="7"/>
  </cols>
  <sheetData>
    <row r="1" spans="1:46" ht="14.4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4">
      <c r="A2" s="1"/>
      <c r="B2" s="1"/>
      <c r="C2" s="1"/>
      <c r="D2" s="1"/>
      <c r="E2" s="1"/>
      <c r="F2" s="2"/>
      <c r="G2" s="1"/>
      <c r="H2" s="8"/>
      <c r="I2" s="244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4">
      <c r="A4" s="1"/>
      <c r="B4" s="1"/>
      <c r="C4" s="1"/>
      <c r="D4" s="1"/>
      <c r="E4" s="1"/>
      <c r="F4" s="2"/>
      <c r="G4" s="11" t="s">
        <v>1</v>
      </c>
      <c r="H4" s="8"/>
      <c r="I4" s="244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9.6" customHeight="1">
      <c r="A5" s="1"/>
      <c r="B5" s="1"/>
      <c r="C5" s="1"/>
      <c r="D5" s="1"/>
      <c r="E5" s="1"/>
      <c r="F5" s="2"/>
      <c r="G5" s="1"/>
      <c r="H5" s="14"/>
      <c r="I5" s="244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3.2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2.6" customHeight="1">
      <c r="A8" s="246"/>
      <c r="B8" s="247"/>
      <c r="C8" s="247"/>
      <c r="D8" s="247"/>
      <c r="E8" s="247"/>
      <c r="F8" s="247"/>
      <c r="G8" s="296" t="s">
        <v>3</v>
      </c>
      <c r="H8" s="296"/>
      <c r="I8" s="296"/>
      <c r="J8" s="296"/>
      <c r="K8" s="296"/>
      <c r="L8" s="247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3.2" customHeight="1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2" customHeight="1">
      <c r="G10" s="298" t="s">
        <v>210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J12" s="257" t="s">
        <v>194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43"/>
      <c r="B17" s="244"/>
      <c r="C17" s="244"/>
      <c r="D17" s="244"/>
      <c r="E17" s="302" t="s">
        <v>176</v>
      </c>
      <c r="F17" s="302"/>
      <c r="G17" s="302"/>
      <c r="H17" s="302"/>
      <c r="I17" s="302"/>
      <c r="J17" s="302"/>
      <c r="K17" s="302"/>
      <c r="L17" s="24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8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3.8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3.8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3.8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4.4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3.8">
      <c r="A23" s="1"/>
      <c r="B23" s="1"/>
      <c r="C23" s="243"/>
      <c r="D23" s="33"/>
      <c r="E23" s="33"/>
      <c r="F23" s="33"/>
      <c r="G23" s="35"/>
      <c r="H23" s="36"/>
      <c r="I23" s="33"/>
      <c r="J23" s="245" t="s">
        <v>12</v>
      </c>
      <c r="K23" s="38"/>
      <c r="L23" s="34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3.8">
      <c r="A24" s="1"/>
      <c r="B24" s="1"/>
      <c r="C24" s="24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186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8">
      <c r="A25" s="1"/>
      <c r="B25" s="1"/>
      <c r="C25" s="243"/>
      <c r="D25" s="33"/>
      <c r="E25" s="33"/>
      <c r="F25" s="33"/>
      <c r="G25" s="308" t="s">
        <v>14</v>
      </c>
      <c r="H25" s="308"/>
      <c r="I25" s="260" t="s">
        <v>189</v>
      </c>
      <c r="J25" s="260" t="s">
        <v>191</v>
      </c>
      <c r="K25" s="260" t="s">
        <v>185</v>
      </c>
      <c r="L25" s="260" t="s">
        <v>185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5.6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8.8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0.799999999999997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312400</v>
      </c>
      <c r="J30" s="61">
        <f>SUM(J31+J41+J64+J85+J93+J109+J132+J148+J157)</f>
        <v>312400</v>
      </c>
      <c r="K30" s="62">
        <f>SUM(K31+K41+K64+K85+K93+K109+K132+K148+K157)</f>
        <v>310906.05000000005</v>
      </c>
      <c r="L30" s="273">
        <f>SUM(L31+L41+L64+L85+L93+L109+L132+L148+L157)</f>
        <v>310906.05000000005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6.4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301400</v>
      </c>
      <c r="J31" s="61">
        <f>SUM(J32+J37)</f>
        <v>301400</v>
      </c>
      <c r="K31" s="72">
        <f>SUM(K32+K37)</f>
        <v>300908.02</v>
      </c>
      <c r="L31" s="282">
        <f>SUM(L32+L37)</f>
        <v>300908.02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230100</v>
      </c>
      <c r="J32" s="79">
        <f t="shared" ref="J32:L33" si="0">SUM(J33)</f>
        <v>230100</v>
      </c>
      <c r="K32" s="80">
        <f t="shared" si="0"/>
        <v>230100</v>
      </c>
      <c r="L32" s="269">
        <f t="shared" si="0"/>
        <v>230100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230100</v>
      </c>
      <c r="J33" s="79">
        <f t="shared" si="0"/>
        <v>230100</v>
      </c>
      <c r="K33" s="80">
        <f t="shared" si="0"/>
        <v>230100</v>
      </c>
      <c r="L33" s="269">
        <f t="shared" si="0"/>
        <v>230100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230100</v>
      </c>
      <c r="J34" s="79">
        <f>SUM(J35:J36)</f>
        <v>230100</v>
      </c>
      <c r="K34" s="80">
        <f>SUM(K35:K36)</f>
        <v>230100</v>
      </c>
      <c r="L34" s="269">
        <f>SUM(L35:L36)</f>
        <v>230100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230100</v>
      </c>
      <c r="J35" s="83">
        <v>230100</v>
      </c>
      <c r="K35" s="84">
        <v>230100</v>
      </c>
      <c r="L35" s="272">
        <v>230100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71300</v>
      </c>
      <c r="J37" s="79">
        <f t="shared" ref="J37:L38" si="1">J38</f>
        <v>71300</v>
      </c>
      <c r="K37" s="268">
        <f t="shared" si="1"/>
        <v>70808.02</v>
      </c>
      <c r="L37" s="269">
        <f t="shared" si="1"/>
        <v>70808.02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71300</v>
      </c>
      <c r="J38" s="79">
        <f t="shared" si="1"/>
        <v>71300</v>
      </c>
      <c r="K38" s="269">
        <f t="shared" si="1"/>
        <v>70808.02</v>
      </c>
      <c r="L38" s="269">
        <f t="shared" si="1"/>
        <v>70808.02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71300</v>
      </c>
      <c r="J39" s="79">
        <f>J40</f>
        <v>71300</v>
      </c>
      <c r="K39" s="269">
        <f>K40</f>
        <v>70808.02</v>
      </c>
      <c r="L39" s="269">
        <f>L40</f>
        <v>70808.02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>
        <v>71300</v>
      </c>
      <c r="J40" s="84">
        <v>71300</v>
      </c>
      <c r="K40" s="272">
        <v>70808.02</v>
      </c>
      <c r="L40" s="272">
        <v>70808.02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10000</v>
      </c>
      <c r="J41" s="89">
        <f t="shared" si="2"/>
        <v>10000</v>
      </c>
      <c r="K41" s="276">
        <f t="shared" si="2"/>
        <v>9998.0300000000007</v>
      </c>
      <c r="L41" s="276">
        <f t="shared" si="2"/>
        <v>9998.0300000000007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10000</v>
      </c>
      <c r="J42" s="80">
        <f t="shared" si="2"/>
        <v>10000</v>
      </c>
      <c r="K42" s="269">
        <f t="shared" si="2"/>
        <v>9998.0300000000007</v>
      </c>
      <c r="L42" s="268">
        <f t="shared" si="2"/>
        <v>9998.0300000000007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10000</v>
      </c>
      <c r="J43" s="80">
        <f t="shared" si="2"/>
        <v>10000</v>
      </c>
      <c r="K43" s="277">
        <f t="shared" si="2"/>
        <v>9998.0300000000007</v>
      </c>
      <c r="L43" s="277">
        <f t="shared" si="2"/>
        <v>9998.0300000000007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10000</v>
      </c>
      <c r="J44" s="98">
        <f>SUM(J45:J63)-J54</f>
        <v>10000</v>
      </c>
      <c r="K44" s="278">
        <f>SUM(K45:K63)-K54</f>
        <v>9998.0300000000007</v>
      </c>
      <c r="L44" s="279">
        <f>SUM(L45:L63)-L54</f>
        <v>9998.0300000000007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4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>
        <v>10000</v>
      </c>
      <c r="J52" s="84">
        <v>10000</v>
      </c>
      <c r="K52" s="272">
        <v>9998.0300000000007</v>
      </c>
      <c r="L52" s="272">
        <v>9998.0300000000007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9.6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6.4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9.2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9.2" customHeight="1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9.2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9.2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84"/>
      <c r="L63" s="8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9.2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9.2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9.2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9.2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19.2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19.2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9.2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4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4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19.2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19.2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9.2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9.2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9.2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2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6.2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2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6.4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6.4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6.4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2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2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9.2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9.2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9.2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242">
        <v>5</v>
      </c>
      <c r="K90" s="24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4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4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4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6.4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4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9.4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9.4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4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4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242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1000</v>
      </c>
      <c r="J132" s="129">
        <f>SUM(J133+J138+J143)</f>
        <v>1000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1000</v>
      </c>
      <c r="J143" s="129">
        <f t="shared" ref="J143:L144" si="15">J144</f>
        <v>1000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1000</v>
      </c>
      <c r="J144" s="98">
        <f t="shared" si="15"/>
        <v>1000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1000</v>
      </c>
      <c r="J145" s="129">
        <f>SUM(J146:J147)</f>
        <v>1000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>
        <v>1000</v>
      </c>
      <c r="J146" s="178">
        <v>1000</v>
      </c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6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.6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3.8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8.60000000000000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8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8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6.4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4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8.600000000000001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7.399999999999999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6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327">
        <v>1</v>
      </c>
      <c r="B171" s="304"/>
      <c r="C171" s="304"/>
      <c r="D171" s="304"/>
      <c r="E171" s="304"/>
      <c r="F171" s="305"/>
      <c r="G171" s="241">
        <v>2</v>
      </c>
      <c r="H171" s="241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7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6.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2.8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6.4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6.4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7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7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7.2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7.2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7.2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7.2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7.2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7.2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7.2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7.2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7.2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7.2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7.2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7.2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7.2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7.2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7.2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7.2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7.2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7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4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4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4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9.6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6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7.2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8.149999999999999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8.149999999999999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149999999999999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303">
        <v>1</v>
      </c>
      <c r="B208" s="304"/>
      <c r="C208" s="304"/>
      <c r="D208" s="304"/>
      <c r="E208" s="304"/>
      <c r="F208" s="305"/>
      <c r="G208" s="242">
        <v>2</v>
      </c>
      <c r="H208" s="146">
        <v>3</v>
      </c>
      <c r="I208" s="113">
        <v>4</v>
      </c>
      <c r="J208" s="241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4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4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6.4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4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6.2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6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6.8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32.4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6.2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6.4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6.4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1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1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6.4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6.4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6.4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6.8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8.60000000000000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7.399999999999999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7.399999999999999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6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1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6.2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1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1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6.8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24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4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6.4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4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4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6.2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7.399999999999999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7.399999999999999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6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6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6.4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303">
        <v>1</v>
      </c>
      <c r="B288" s="304"/>
      <c r="C288" s="304"/>
      <c r="D288" s="304"/>
      <c r="E288" s="304"/>
      <c r="F288" s="305"/>
      <c r="G288" s="242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4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4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6.4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6.4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6.4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6.4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6.4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6.2" customHeight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6.2" customHeight="1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303">
        <v>1</v>
      </c>
      <c r="B330" s="304"/>
      <c r="C330" s="304"/>
      <c r="D330" s="304"/>
      <c r="E330" s="304"/>
      <c r="F330" s="305"/>
      <c r="G330" s="242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80">
        <f>SUM(I30+I174)</f>
        <v>312400</v>
      </c>
      <c r="J344" s="274">
        <f>SUM(J30+J174)</f>
        <v>312400</v>
      </c>
      <c r="K344" s="274">
        <f>SUM(K30+K174)</f>
        <v>310906.05000000005</v>
      </c>
      <c r="L344" s="275">
        <f>SUM(L30+L174)</f>
        <v>310906.05000000005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 J35" name="Islaidos 2.1"/>
    <protectedRange sqref="J36:L36 I45:I52 K35:L35 J52 I40:L40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I25:L25" name="Range68"/>
    <protectedRange sqref="J55:L55 J45:L51 I56:L63 J53:L53 K52:L52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AT828"/>
  <sheetViews>
    <sheetView topLeftCell="A4" workbookViewId="0">
      <selection activeCell="S20" sqref="S20"/>
    </sheetView>
  </sheetViews>
  <sheetFormatPr defaultRowHeight="13.2"/>
  <cols>
    <col min="1" max="4" width="2" style="7" customWidth="1"/>
    <col min="5" max="5" width="2.109375" style="7" customWidth="1"/>
    <col min="6" max="6" width="3.5546875" style="248" customWidth="1"/>
    <col min="7" max="7" width="34.33203125" style="7" customWidth="1"/>
    <col min="8" max="8" width="4.6640625" style="7" customWidth="1"/>
    <col min="9" max="9" width="9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8.886718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8.886718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8.886718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8.886718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8.886718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8.886718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8.886718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8.886718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8.886718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8.886718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8.886718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8.886718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8.886718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8.886718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8.886718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8.886718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8.886718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8.886718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8.886718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8.886718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8.886718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8.886718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8.886718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8.886718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8.886718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8.886718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8.886718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8.886718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8.886718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8.886718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8.886718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8.886718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8.886718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8.886718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8.886718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8.886718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8.886718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8.886718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8.886718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8.886718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8.886718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8.886718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8.886718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8.886718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8.886718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8.886718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8.886718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8.886718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8.886718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8.886718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8.886718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8.886718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8.886718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8.886718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8.886718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8.886718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8.886718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8.886718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8.886718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8.886718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8.886718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8.886718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8.886718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8.88671875" style="7"/>
  </cols>
  <sheetData>
    <row r="1" spans="1:46" ht="14.4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4">
      <c r="A2" s="1"/>
      <c r="B2" s="1"/>
      <c r="C2" s="1"/>
      <c r="D2" s="1"/>
      <c r="E2" s="1"/>
      <c r="F2" s="2"/>
      <c r="G2" s="1"/>
      <c r="H2" s="8"/>
      <c r="I2" s="244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4">
      <c r="A4" s="1"/>
      <c r="B4" s="1"/>
      <c r="C4" s="1"/>
      <c r="D4" s="1"/>
      <c r="E4" s="1"/>
      <c r="F4" s="2"/>
      <c r="G4" s="11" t="s">
        <v>1</v>
      </c>
      <c r="H4" s="8"/>
      <c r="I4" s="244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4.4">
      <c r="A5" s="1"/>
      <c r="B5" s="1"/>
      <c r="C5" s="1"/>
      <c r="D5" s="1"/>
      <c r="E5" s="1"/>
      <c r="F5" s="2"/>
      <c r="G5" s="1"/>
      <c r="H5" s="14"/>
      <c r="I5" s="244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6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>
      <c r="A8" s="246"/>
      <c r="B8" s="247"/>
      <c r="C8" s="247"/>
      <c r="D8" s="247"/>
      <c r="E8" s="247"/>
      <c r="F8" s="247"/>
      <c r="G8" s="296" t="s">
        <v>3</v>
      </c>
      <c r="H8" s="296"/>
      <c r="I8" s="296"/>
      <c r="J8" s="296"/>
      <c r="K8" s="296"/>
      <c r="L8" s="247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5.6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G10" s="298" t="s">
        <v>205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0.8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1.4" customHeight="1">
      <c r="J12" s="257" t="s">
        <v>195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9.6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43"/>
      <c r="B17" s="244"/>
      <c r="C17" s="244"/>
      <c r="D17" s="244"/>
      <c r="E17" s="302" t="s">
        <v>176</v>
      </c>
      <c r="F17" s="302"/>
      <c r="G17" s="302"/>
      <c r="H17" s="302"/>
      <c r="I17" s="302"/>
      <c r="J17" s="302"/>
      <c r="K17" s="302"/>
      <c r="L17" s="24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8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3.8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3.8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3.8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4.4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3.8">
      <c r="A23" s="1"/>
      <c r="B23" s="1"/>
      <c r="C23" s="243"/>
      <c r="D23" s="33"/>
      <c r="E23" s="33"/>
      <c r="F23" s="33"/>
      <c r="G23" s="35"/>
      <c r="H23" s="36"/>
      <c r="I23" s="33"/>
      <c r="J23" s="245" t="s">
        <v>12</v>
      </c>
      <c r="K23" s="38"/>
      <c r="L23" s="34">
        <v>5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3.8">
      <c r="A24" s="1"/>
      <c r="B24" s="1"/>
      <c r="C24" s="24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196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8">
      <c r="A25" s="1"/>
      <c r="B25" s="1"/>
      <c r="C25" s="243"/>
      <c r="D25" s="33"/>
      <c r="E25" s="33"/>
      <c r="F25" s="33"/>
      <c r="G25" s="308" t="s">
        <v>14</v>
      </c>
      <c r="H25" s="308"/>
      <c r="I25" s="260" t="s">
        <v>197</v>
      </c>
      <c r="J25" s="260" t="s">
        <v>24</v>
      </c>
      <c r="K25" s="260" t="s">
        <v>24</v>
      </c>
      <c r="L25" s="260" t="s">
        <v>24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5.6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3.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36.6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9417.07</v>
      </c>
      <c r="J30" s="61">
        <f>SUM(J31+J41+J64+J85+J93+J109+J132+J148+J157)</f>
        <v>9417.07</v>
      </c>
      <c r="K30" s="265">
        <f>SUM(K31+K41+K64+K85+K93+K109+K132+K148+K157)</f>
        <v>9417.07</v>
      </c>
      <c r="L30" s="273">
        <f>SUM(L31+L41+L64+L85+L93+L109+L132+L148+L157)</f>
        <v>9417.07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6.4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9417.07</v>
      </c>
      <c r="J41" s="89">
        <f t="shared" si="2"/>
        <v>9417.07</v>
      </c>
      <c r="K41" s="276">
        <f t="shared" si="2"/>
        <v>9417.07</v>
      </c>
      <c r="L41" s="276">
        <f t="shared" si="2"/>
        <v>9417.07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9417.07</v>
      </c>
      <c r="J42" s="80">
        <f t="shared" si="2"/>
        <v>9417.07</v>
      </c>
      <c r="K42" s="269">
        <f t="shared" si="2"/>
        <v>9417.07</v>
      </c>
      <c r="L42" s="268">
        <f t="shared" si="2"/>
        <v>9417.07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9417.07</v>
      </c>
      <c r="J43" s="80">
        <f t="shared" si="2"/>
        <v>9417.07</v>
      </c>
      <c r="K43" s="277">
        <f t="shared" si="2"/>
        <v>9417.07</v>
      </c>
      <c r="L43" s="277">
        <f t="shared" si="2"/>
        <v>9417.07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9417.07</v>
      </c>
      <c r="J44" s="98">
        <f>SUM(J45:J63)-J54</f>
        <v>9417.07</v>
      </c>
      <c r="K44" s="278">
        <f>SUM(K45:K63)-K54</f>
        <v>9417.07</v>
      </c>
      <c r="L44" s="279">
        <f>SUM(L45:L63)-L54</f>
        <v>9417.07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4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9.6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6.8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8.8" customHeight="1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0" customHeight="1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7.399999999999999" customHeight="1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9.4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8.149999999999999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8.149999999999999" customHeight="1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8.149999999999999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8.149999999999999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283">
        <v>9417.07</v>
      </c>
      <c r="J63" s="272">
        <v>9417.07</v>
      </c>
      <c r="K63" s="272">
        <v>9417.07</v>
      </c>
      <c r="L63" s="272">
        <v>9417.07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8.149999999999999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8.149999999999999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8.149999999999999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16.2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15.6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7.6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0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18.149999999999999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18.149999999999999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8.149999999999999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8.149999999999999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8.149999999999999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6.2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8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6.2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2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8.2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9.4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9.4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8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8.149999999999999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8.149999999999999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8.149999999999999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8.149999999999999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242">
        <v>5</v>
      </c>
      <c r="K90" s="24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4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4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4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6.4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4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6.4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6.4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4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4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242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4" customHeight="1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6.2" customHeight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6.8" customHeight="1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44.4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42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2.6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6.8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399999999999999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9.4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4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6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4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327">
        <v>1</v>
      </c>
      <c r="B171" s="304"/>
      <c r="C171" s="304"/>
      <c r="D171" s="304"/>
      <c r="E171" s="304"/>
      <c r="F171" s="305"/>
      <c r="G171" s="241">
        <v>2</v>
      </c>
      <c r="H171" s="241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30.6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7.399999999999999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8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1.8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9.4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6.2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6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7.2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7.2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7.2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7.2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7.2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7.2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7.2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7.2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7.2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7.2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7.2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7.2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4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4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6.2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8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6.8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2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8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4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4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6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6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6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8.149999999999999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8.149999999999999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149999999999999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303">
        <v>1</v>
      </c>
      <c r="B208" s="304"/>
      <c r="C208" s="304"/>
      <c r="D208" s="304"/>
      <c r="E208" s="304"/>
      <c r="F208" s="305"/>
      <c r="G208" s="242">
        <v>2</v>
      </c>
      <c r="H208" s="146">
        <v>3</v>
      </c>
      <c r="I208" s="113">
        <v>4</v>
      </c>
      <c r="J208" s="241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4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4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6.4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4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9.4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4.4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6.4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6.4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8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6.8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6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6.4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6.4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6.4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6.2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2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7.399999999999999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6.8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8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7.399999999999999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6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7.399999999999999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7.399999999999999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24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4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6.4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4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4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30.6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303">
        <v>1</v>
      </c>
      <c r="B288" s="304"/>
      <c r="C288" s="304"/>
      <c r="D288" s="304"/>
      <c r="E288" s="304"/>
      <c r="F288" s="305"/>
      <c r="G288" s="242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4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4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6.4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6.4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6.4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6.4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6.4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15" customHeight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15" customHeight="1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303">
        <v>1</v>
      </c>
      <c r="B330" s="304"/>
      <c r="C330" s="304"/>
      <c r="D330" s="304"/>
      <c r="E330" s="304"/>
      <c r="F330" s="305"/>
      <c r="G330" s="242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9417.07</v>
      </c>
      <c r="J344" s="224">
        <f>SUM(J30+J174)</f>
        <v>9417.07</v>
      </c>
      <c r="K344" s="274">
        <f>SUM(K30+K174)</f>
        <v>9417.07</v>
      </c>
      <c r="L344" s="275">
        <f>SUM(L30+L174)</f>
        <v>9417.07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I25:L25" name="Range68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AT828"/>
  <sheetViews>
    <sheetView topLeftCell="A58" workbookViewId="0">
      <selection activeCell="T65" sqref="T65"/>
    </sheetView>
  </sheetViews>
  <sheetFormatPr defaultRowHeight="13.2"/>
  <cols>
    <col min="1" max="4" width="2" style="7" customWidth="1"/>
    <col min="5" max="5" width="2.109375" style="7" customWidth="1"/>
    <col min="6" max="6" width="3.5546875" style="251" customWidth="1"/>
    <col min="7" max="7" width="34.33203125" style="7" customWidth="1"/>
    <col min="8" max="8" width="4.6640625" style="7" customWidth="1"/>
    <col min="9" max="9" width="9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8.886718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8.886718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8.886718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8.886718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8.886718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8.886718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8.886718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8.886718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8.886718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8.886718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8.886718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8.886718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8.886718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8.886718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8.886718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8.886718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8.886718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8.886718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8.886718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8.886718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8.886718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8.886718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8.886718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8.886718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8.886718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8.886718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8.886718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8.886718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8.886718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8.886718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8.886718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8.886718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8.886718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8.886718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8.886718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8.886718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8.886718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8.886718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8.886718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8.886718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8.886718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8.886718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8.886718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8.886718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8.886718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8.886718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8.886718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8.886718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8.886718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8.886718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8.886718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8.886718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8.886718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8.886718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8.886718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8.886718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8.886718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8.886718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8.886718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8.886718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8.886718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8.886718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8.886718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8.88671875" style="7"/>
  </cols>
  <sheetData>
    <row r="1" spans="1:46" ht="14.4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4">
      <c r="A2" s="1"/>
      <c r="B2" s="1"/>
      <c r="C2" s="1"/>
      <c r="D2" s="1"/>
      <c r="E2" s="1"/>
      <c r="F2" s="2"/>
      <c r="G2" s="1"/>
      <c r="H2" s="8"/>
      <c r="I2" s="254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4">
      <c r="A4" s="1"/>
      <c r="B4" s="1"/>
      <c r="C4" s="1"/>
      <c r="D4" s="1"/>
      <c r="E4" s="1"/>
      <c r="F4" s="2"/>
      <c r="G4" s="11" t="s">
        <v>1</v>
      </c>
      <c r="H4" s="8"/>
      <c r="I4" s="254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4.4">
      <c r="A5" s="1"/>
      <c r="B5" s="1"/>
      <c r="C5" s="1"/>
      <c r="D5" s="1"/>
      <c r="E5" s="1"/>
      <c r="F5" s="2"/>
      <c r="G5" s="1"/>
      <c r="H5" s="14"/>
      <c r="I5" s="254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6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>
      <c r="A8" s="249"/>
      <c r="B8" s="250"/>
      <c r="C8" s="250"/>
      <c r="D8" s="250"/>
      <c r="E8" s="250"/>
      <c r="F8" s="250"/>
      <c r="G8" s="296" t="s">
        <v>3</v>
      </c>
      <c r="H8" s="296"/>
      <c r="I8" s="296"/>
      <c r="J8" s="296"/>
      <c r="K8" s="296"/>
      <c r="L8" s="250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5.6">
      <c r="A9" s="297" t="s">
        <v>208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2" customHeight="1">
      <c r="G10" s="298" t="s">
        <v>210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1.4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2" customHeight="1">
      <c r="J12" s="257" t="s">
        <v>198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7.8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G15" s="300" t="s">
        <v>207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0.8" customHeight="1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53"/>
      <c r="B17" s="254"/>
      <c r="C17" s="254"/>
      <c r="D17" s="254"/>
      <c r="E17" s="350" t="s">
        <v>199</v>
      </c>
      <c r="F17" s="350"/>
      <c r="G17" s="350"/>
      <c r="H17" s="350"/>
      <c r="I17" s="350"/>
      <c r="J17" s="350"/>
      <c r="K17" s="350"/>
      <c r="L17" s="25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8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3.8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3.8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4.4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.6" customHeight="1">
      <c r="A23" s="1"/>
      <c r="B23" s="1"/>
      <c r="C23" s="253"/>
      <c r="D23" s="33"/>
      <c r="E23" s="33"/>
      <c r="F23" s="33"/>
      <c r="G23" s="35"/>
      <c r="H23" s="36"/>
      <c r="I23" s="33"/>
      <c r="J23" s="255" t="s">
        <v>12</v>
      </c>
      <c r="K23" s="38"/>
      <c r="L23" s="34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4.4" customHeight="1">
      <c r="A24" s="1"/>
      <c r="B24" s="1"/>
      <c r="C24" s="25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200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6.8" customHeight="1">
      <c r="A25" s="1"/>
      <c r="B25" s="1"/>
      <c r="C25" s="253"/>
      <c r="D25" s="33"/>
      <c r="E25" s="33"/>
      <c r="F25" s="33"/>
      <c r="G25" s="308" t="s">
        <v>14</v>
      </c>
      <c r="H25" s="308"/>
      <c r="I25" s="260" t="s">
        <v>201</v>
      </c>
      <c r="J25" s="260" t="s">
        <v>191</v>
      </c>
      <c r="K25" s="260" t="s">
        <v>185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1.4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.6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3.8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27700</v>
      </c>
      <c r="J30" s="61">
        <f>SUM(J31+J41+J64+J85+J93+J109+J132+J148+J157)</f>
        <v>27700</v>
      </c>
      <c r="K30" s="265">
        <f>SUM(K31+K41+K64+K85+K93+K109+K132+K148+K157)</f>
        <v>25619.45</v>
      </c>
      <c r="L30" s="273">
        <f>SUM(L31+L41+L64+L85+L93+L109+L132+L148+L157)</f>
        <v>25619.45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6.4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6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4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4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27700</v>
      </c>
      <c r="J41" s="89">
        <f t="shared" si="2"/>
        <v>27700</v>
      </c>
      <c r="K41" s="88">
        <f t="shared" si="2"/>
        <v>25619.45</v>
      </c>
      <c r="L41" s="88">
        <f t="shared" si="2"/>
        <v>25619.45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27700</v>
      </c>
      <c r="J42" s="80">
        <f t="shared" si="2"/>
        <v>27700</v>
      </c>
      <c r="K42" s="79">
        <f t="shared" si="2"/>
        <v>25619.45</v>
      </c>
      <c r="L42" s="80">
        <f t="shared" si="2"/>
        <v>25619.45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6.8" customHeight="1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27700</v>
      </c>
      <c r="J43" s="80">
        <f t="shared" si="2"/>
        <v>27700</v>
      </c>
      <c r="K43" s="90">
        <f t="shared" si="2"/>
        <v>25619.45</v>
      </c>
      <c r="L43" s="90">
        <f t="shared" si="2"/>
        <v>25619.45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6.2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27700</v>
      </c>
      <c r="J44" s="98">
        <f>SUM(J45:J63)-J54</f>
        <v>27700</v>
      </c>
      <c r="K44" s="98">
        <f>SUM(K45:K63)-K54</f>
        <v>25619.45</v>
      </c>
      <c r="L44" s="99">
        <f>SUM(L45:L63)-L54</f>
        <v>25619.45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6" customHeight="1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4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6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4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6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2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4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327">
        <v>1</v>
      </c>
      <c r="B54" s="304"/>
      <c r="C54" s="304"/>
      <c r="D54" s="304"/>
      <c r="E54" s="304"/>
      <c r="F54" s="305"/>
      <c r="G54" s="112">
        <v>2</v>
      </c>
      <c r="H54" s="26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9.2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9.4" customHeight="1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0" customHeight="1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6.8" customHeight="1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9.4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7.399999999999999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8" customHeight="1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8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8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27700</v>
      </c>
      <c r="J63" s="84">
        <v>27700</v>
      </c>
      <c r="K63" s="272">
        <v>25619.45</v>
      </c>
      <c r="L63" s="272">
        <v>25619.45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6.2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6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6.8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6.2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16.8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16.8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9.8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0.6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1.2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16.8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15.6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6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2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6.8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2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6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8.600000000000001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200000000000003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4.200000000000003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5.4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6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2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7.399999999999999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6.2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262">
        <v>4</v>
      </c>
      <c r="J90" s="252">
        <v>5</v>
      </c>
      <c r="K90" s="25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2" customHeight="1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6" customHeight="1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4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4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4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9.4" customHeight="1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9.4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8.8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9.4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4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252">
        <v>5</v>
      </c>
      <c r="K131" s="146">
        <v>6</v>
      </c>
      <c r="L131" s="262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270">
        <f>J149</f>
        <v>0</v>
      </c>
      <c r="K148" s="266">
        <f>K149</f>
        <v>0</v>
      </c>
      <c r="L148" s="267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270">
        <f>J150+J154</f>
        <v>0</v>
      </c>
      <c r="K149" s="266">
        <f>K150+K154</f>
        <v>0</v>
      </c>
      <c r="L149" s="267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271">
        <f>J151</f>
        <v>0</v>
      </c>
      <c r="K150" s="268">
        <f>K151</f>
        <v>0</v>
      </c>
      <c r="L150" s="26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270">
        <f>SUM(J152:J153)</f>
        <v>0</v>
      </c>
      <c r="K151" s="266">
        <f>SUM(K152:K153)</f>
        <v>0</v>
      </c>
      <c r="L151" s="267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272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264"/>
      <c r="K153" s="264"/>
      <c r="L153" s="264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6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.6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6.8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6.2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6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3.8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6.8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2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7.399999999999999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30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4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6.2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6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6.2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327">
        <v>1</v>
      </c>
      <c r="B171" s="304"/>
      <c r="C171" s="304"/>
      <c r="D171" s="304"/>
      <c r="E171" s="304"/>
      <c r="F171" s="305"/>
      <c r="G171" s="256">
        <v>2</v>
      </c>
      <c r="H171" s="256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6.4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2.8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6.4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6.4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9.2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9.2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9.2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9.2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9.2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9.2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9.2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9.2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9.2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9.2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9.2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9.2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9.2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9.2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9.2" customHeight="1">
      <c r="A197" s="159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7.399999999999999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8.60000000000000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8.600000000000001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44.4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2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399999999999999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6.2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6.8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303">
        <v>1</v>
      </c>
      <c r="B208" s="304"/>
      <c r="C208" s="304"/>
      <c r="D208" s="304"/>
      <c r="E208" s="304"/>
      <c r="F208" s="305"/>
      <c r="G208" s="252">
        <v>2</v>
      </c>
      <c r="H208" s="146">
        <v>3</v>
      </c>
      <c r="I208" s="263">
        <v>4</v>
      </c>
      <c r="J208" s="256">
        <v>5</v>
      </c>
      <c r="K208" s="112">
        <v>6</v>
      </c>
      <c r="L208" s="26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4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4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6.4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4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6.4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9.4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8.8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6.8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6.2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6.8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9.4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30.6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8.8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6.2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2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6.2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6.2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2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6.2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6.2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6.2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6.2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8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262">
        <v>4</v>
      </c>
      <c r="J247" s="25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4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6.4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4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4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6.2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6.2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6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6.8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6.2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6.2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8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31.2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303">
        <v>1</v>
      </c>
      <c r="B288" s="304"/>
      <c r="C288" s="304"/>
      <c r="D288" s="304"/>
      <c r="E288" s="304"/>
      <c r="F288" s="305"/>
      <c r="G288" s="252">
        <v>2</v>
      </c>
      <c r="H288" s="146">
        <v>3</v>
      </c>
      <c r="I288" s="262">
        <v>4</v>
      </c>
      <c r="J288" s="261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4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4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6.4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6.4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6.4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6.4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6.4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8" customHeight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6.8" customHeight="1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6.8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7.399999999999999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7.399999999999999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303">
        <v>1</v>
      </c>
      <c r="B330" s="304"/>
      <c r="C330" s="304"/>
      <c r="D330" s="304"/>
      <c r="E330" s="304"/>
      <c r="F330" s="305"/>
      <c r="G330" s="252">
        <v>2</v>
      </c>
      <c r="H330" s="203">
        <v>3</v>
      </c>
      <c r="I330" s="262">
        <v>4</v>
      </c>
      <c r="J330" s="261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27700</v>
      </c>
      <c r="J344" s="224">
        <f>SUM(J30+J174)</f>
        <v>27700</v>
      </c>
      <c r="K344" s="274">
        <f>SUM(K30+K174)</f>
        <v>25619.45</v>
      </c>
      <c r="L344" s="275">
        <f>SUM(L30+L174)</f>
        <v>25619.45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203</v>
      </c>
      <c r="H347" s="229"/>
      <c r="I347" s="1"/>
      <c r="J347" s="1"/>
      <c r="K347" s="230" t="s">
        <v>204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53"/>
      <c r="C351" s="253"/>
      <c r="D351" s="331" t="s">
        <v>173</v>
      </c>
      <c r="E351" s="332"/>
      <c r="F351" s="332"/>
      <c r="G351" s="332"/>
      <c r="H351" s="240"/>
      <c r="I351" s="235" t="s">
        <v>171</v>
      </c>
      <c r="J351" s="25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I25:L25" name="Range68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G347:K347" name="Range74"/>
  </protectedRanges>
  <mergeCells count="32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31:F13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1181102362204722" right="0.11811023622047245" top="0.47244094488188981" bottom="0.19685039370078741" header="0.31496062992125984" footer="0.31496062992125984"/>
  <pageSetup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8</vt:i4>
      </vt:variant>
    </vt:vector>
  </HeadingPairs>
  <TitlesOfParts>
    <vt:vector size="16" baseType="lpstr">
      <vt:lpstr>6000470</vt:lpstr>
      <vt:lpstr>6000460</vt:lpstr>
      <vt:lpstr>6000160</vt:lpstr>
      <vt:lpstr>600610</vt:lpstr>
      <vt:lpstr>6000110</vt:lpstr>
      <vt:lpstr>6000092</vt:lpstr>
      <vt:lpstr>6000726</vt:lpstr>
      <vt:lpstr>8000150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'6000726'!Spausdinti_pavadinimus</vt:lpstr>
      <vt:lpstr>'600610'!Spausdinti_pavadinimus</vt:lpstr>
      <vt:lpstr>'8000150'!Spausdinti_pavadinimus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d.radzeviciene</cp:lastModifiedBy>
  <cp:lastPrinted>2015-01-06T06:18:34Z</cp:lastPrinted>
  <dcterms:created xsi:type="dcterms:W3CDTF">2014-01-07T13:52:27Z</dcterms:created>
  <dcterms:modified xsi:type="dcterms:W3CDTF">2015-10-26T06:27:37Z</dcterms:modified>
</cp:coreProperties>
</file>